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fnc.sharepoint.com/sites/FFNC/Shared Documents/Awards and Perpetual Trophies/"/>
    </mc:Choice>
  </mc:AlternateContent>
  <xr:revisionPtr revIDLastSave="7832" documentId="8_{2DBF44FC-70C0-4B24-A3A0-48BC87369524}" xr6:coauthVersionLast="47" xr6:coauthVersionMax="47" xr10:uidLastSave="{3F2C5D02-09E5-4822-B1F1-263FF518EF2B}"/>
  <bookViews>
    <workbookView xWindow="-120" yWindow="-120" windowWidth="29040" windowHeight="16440" tabRatio="858" xr2:uid="{D17CD0DB-91AE-43C4-A732-6427884D6D57}"/>
  </bookViews>
  <sheets>
    <sheet name="Competitions Dashboard" sheetId="22" r:id="rId1"/>
    <sheet name="Sheet1" sheetId="93" state="hidden" r:id="rId2"/>
    <sheet name="Sheet2" sheetId="94" state="hidden" r:id="rId3"/>
    <sheet name="Sheet3" sheetId="95" state="hidden" r:id="rId4"/>
    <sheet name="Sheet4" sheetId="96" state="hidden" r:id="rId5"/>
    <sheet name="Sheet5" sheetId="97" state="hidden" r:id="rId6"/>
    <sheet name="Sheet6" sheetId="98" state="hidden" r:id="rId7"/>
    <sheet name="Sheet7" sheetId="99" state="hidden" r:id="rId8"/>
    <sheet name="Sheet8" sheetId="100" state="hidden" r:id="rId9"/>
    <sheet name="Sheet9" sheetId="101" state="hidden" r:id="rId10"/>
    <sheet name="Sheet10" sheetId="102" state="hidden" r:id="rId11"/>
    <sheet name="Sheet11" sheetId="103" state="hidden" r:id="rId12"/>
    <sheet name="Sheet12" sheetId="104" state="hidden" r:id="rId13"/>
    <sheet name="Sheet13" sheetId="105" state="hidden" r:id="rId14"/>
    <sheet name="Sheet14" sheetId="106" state="hidden" r:id="rId15"/>
    <sheet name="Sheet15" sheetId="107" state="hidden" r:id="rId16"/>
    <sheet name="Statistics Overview" sheetId="40" r:id="rId17"/>
    <sheet name="Statistics (Prev. Clubs)" sheetId="65" r:id="rId18"/>
    <sheet name="Statistics Overview_!" sheetId="1" state="hidden" r:id="rId19"/>
    <sheet name="Club Championship" sheetId="39" r:id="rId20"/>
    <sheet name="Fair Play Club" sheetId="66" state="hidden" r:id="rId21"/>
    <sheet name="Men's Premier League" sheetId="3" r:id="rId22"/>
    <sheet name="Men's Premier Reserve" sheetId="2" state="hidden" r:id="rId23"/>
    <sheet name="Men's Championship League" sheetId="91" r:id="rId24"/>
    <sheet name="Men's League One" sheetId="5" r:id="rId25"/>
    <sheet name="Men's League Two" sheetId="4" r:id="rId26"/>
    <sheet name="Men's League Three" sheetId="6" r:id="rId27"/>
    <sheet name="Men's League Four" sheetId="7" r:id="rId28"/>
    <sheet name="Men's League Five" sheetId="8" r:id="rId29"/>
    <sheet name="Men's League Six" sheetId="9" r:id="rId30"/>
    <sheet name="Men's League Seven" sheetId="10" r:id="rId31"/>
    <sheet name="Men's First Reserve" sheetId="85" r:id="rId32"/>
    <sheet name="Men's Second Reserve" sheetId="89" r:id="rId33"/>
    <sheet name="Men's Over 35's" sheetId="86" r:id="rId34"/>
    <sheet name="Women's Premier League" sheetId="11" r:id="rId35"/>
    <sheet name="Women's League Two" sheetId="12" r:id="rId36"/>
    <sheet name="Women's League Three" sheetId="13" r:id="rId37"/>
    <sheet name="Women's League Four" sheetId="14" r:id="rId38"/>
    <sheet name="Women's League Five" sheetId="15" r:id="rId39"/>
    <sheet name="Grade 16 Girls Div 1" sheetId="16" r:id="rId40"/>
    <sheet name="Grade 16 Girls Div 2" sheetId="62" r:id="rId41"/>
    <sheet name="Grade 15 Girls Div 1" sheetId="56" r:id="rId42"/>
    <sheet name="Grade 15 Girls Div 2" sheetId="61" r:id="rId43"/>
    <sheet name="Grade 14 Girls Div 1" sheetId="21" r:id="rId44"/>
    <sheet name="Grade 14 Girls Div 2" sheetId="60" r:id="rId45"/>
    <sheet name="Grade 13 Girls Div 1" sheetId="57" r:id="rId46"/>
    <sheet name="Grade 13 Girls Div 2" sheetId="59" r:id="rId47"/>
    <sheet name="Grade 12 Girls Div 1" sheetId="17" r:id="rId48"/>
    <sheet name="Grade 12 Girls Div 2" sheetId="58" r:id="rId49"/>
    <sheet name="Grade 16 Div. 1" sheetId="18" r:id="rId50"/>
    <sheet name="Grade 16 Div. 2" sheetId="19" r:id="rId51"/>
    <sheet name="Grade 16 Div. 2 North" sheetId="30" r:id="rId52"/>
    <sheet name="Grade 15 Div. 1" sheetId="20" r:id="rId53"/>
    <sheet name="Grade 15 Div. 2" sheetId="23" r:id="rId54"/>
    <sheet name="Grade 15 Div. 2 North" sheetId="24" r:id="rId55"/>
    <sheet name="Grade 14 Div. 1" sheetId="25" r:id="rId56"/>
    <sheet name="Grade 14 Div. 2" sheetId="26" r:id="rId57"/>
    <sheet name="Grade 14 Div. 2 North" sheetId="27" r:id="rId58"/>
    <sheet name="Grade 13 Div. 1" sheetId="28" r:id="rId59"/>
    <sheet name="Grade 13 Div. 2" sheetId="29" r:id="rId60"/>
    <sheet name="Grade 13 Div. 2 North" sheetId="31" r:id="rId61"/>
    <sheet name="Grade 12 Div. 1" sheetId="32" r:id="rId62"/>
    <sheet name="Grade 12 Div. 2" sheetId="33" r:id="rId63"/>
    <sheet name="Grade 12 Div. 2 North" sheetId="38" r:id="rId64"/>
    <sheet name="Grade 12 Div. 3" sheetId="34" r:id="rId65"/>
    <sheet name="Grade 11 Div. 1" sheetId="76" r:id="rId66"/>
    <sheet name="Grade 11 Div. 2" sheetId="77" r:id="rId67"/>
    <sheet name="Grade 11 Div. 2 North" sheetId="78" r:id="rId68"/>
    <sheet name="Grade 11 Div. 3" sheetId="79" r:id="rId69"/>
    <sheet name="Grade 10 Div. 1" sheetId="80" r:id="rId70"/>
    <sheet name="Grade 10 Div. 2" sheetId="81" r:id="rId71"/>
    <sheet name="Grade 10 Div. 2 North" sheetId="82" r:id="rId72"/>
    <sheet name="Grade 10 Div. 3" sheetId="83" r:id="rId73"/>
    <sheet name="Grade 10 Div. 3 North" sheetId="84" r:id="rId74"/>
    <sheet name="ANZAC Cup Premier" sheetId="35" r:id="rId75"/>
    <sheet name="ANZAC Cup Open A" sheetId="41" r:id="rId76"/>
    <sheet name="ANZAC Cup Open B" sheetId="42" r:id="rId77"/>
    <sheet name="ANZAC Day Cup Open C" sheetId="92" r:id="rId78"/>
    <sheet name="ANZAC Cup Grade 16" sheetId="46" r:id="rId79"/>
    <sheet name="Callan McMillan &quot;A&quot;" sheetId="43" r:id="rId80"/>
    <sheet name="Callan McMillan &quot;B&quot;" sheetId="44" r:id="rId81"/>
    <sheet name="SYL - Male" sheetId="36" r:id="rId82"/>
    <sheet name="SYL - Female" sheetId="47" r:id="rId83"/>
    <sheet name="Men's Prem - Golden Boot" sheetId="37" r:id="rId84"/>
    <sheet name="Men's Prem - PotY" sheetId="48" r:id="rId85"/>
    <sheet name="Men's Prem- CotY" sheetId="49" r:id="rId86"/>
    <sheet name="Men's Open - Golden Boot" sheetId="50" r:id="rId87"/>
    <sheet name="Women's Prem - Golden Boot" sheetId="51" r:id="rId88"/>
    <sheet name="Women's Prem - PotY" sheetId="52" r:id="rId89"/>
    <sheet name="Women's Prem - CotY" sheetId="53" r:id="rId90"/>
    <sheet name="Women's Open - Golden Boot" sheetId="54" r:id="rId91"/>
    <sheet name="Jnr Player of the Year" sheetId="90" r:id="rId92"/>
    <sheet name="Junior Dedication Award" sheetId="88" r:id="rId93"/>
    <sheet name="Birmingham - DTF Award" sheetId="55" r:id="rId94"/>
    <sheet name="Terry Greedy Medallist" sheetId="63" r:id="rId95"/>
    <sheet name="Lisa Casagrande Medallist" sheetId="64" r:id="rId96"/>
    <sheet name="FFNC Referee of the Year" sheetId="67" r:id="rId97"/>
    <sheet name="Female Referee of the Year" sheetId="68" r:id="rId98"/>
    <sheet name="Rookie Referee of the Year" sheetId="69" r:id="rId99"/>
    <sheet name="Assistant Referee of the Year" sheetId="70" r:id="rId100"/>
    <sheet name="Most Imp. Junior Referee" sheetId="71" r:id="rId101"/>
    <sheet name="Most Imp. Senior Referee" sheetId="72" r:id="rId102"/>
    <sheet name="Most Consistent Referee" sheetId="73" r:id="rId103"/>
    <sheet name="Commitment to Refereeing" sheetId="74" r:id="rId104"/>
    <sheet name="Referee's Referee" sheetId="75" r:id="rId105"/>
  </sheets>
  <definedNames>
    <definedName name="_xlcn.WorksheetConnection_HistoricalTrophyRecord.xlsxTable11" hidden="1">Table1</definedName>
    <definedName name="_xlcn.WorksheetConnection_HistoricalTrophyRecord.xlsxTable21" hidden="1">Table2</definedName>
    <definedName name="_xlnm.Print_Area" localSheetId="78">'ANZAC Cup Grade 16'!$A$4:$D$49</definedName>
    <definedName name="_xlnm.Print_Area" localSheetId="75">'ANZAC Cup Open A'!$A$4:$D$49</definedName>
    <definedName name="_xlnm.Print_Area" localSheetId="76">'ANZAC Cup Open B'!$A$4:$D$37</definedName>
    <definedName name="_xlnm.Print_Area" localSheetId="74">'ANZAC Cup Premier'!$A$4:$D$83</definedName>
    <definedName name="_xlnm.Print_Area" localSheetId="77">'ANZAC Day Cup Open C'!$A$4:$C$26</definedName>
    <definedName name="_xlnm.Print_Area" localSheetId="99">'Assistant Referee of the Year'!$A$4:$D$45</definedName>
    <definedName name="_xlnm.Print_Area" localSheetId="93">'Birmingham - DTF Award'!$A$4:$D$46</definedName>
    <definedName name="_xlnm.Print_Area" localSheetId="79">'Callan McMillan "A"'!$A$4:$D$57</definedName>
    <definedName name="_xlnm.Print_Area" localSheetId="80">'Callan McMillan "B"'!$A$4:$D$36</definedName>
    <definedName name="_xlnm.Print_Area" localSheetId="19">'Club Championship'!$A$4:$C$73</definedName>
    <definedName name="_xlnm.Print_Area" localSheetId="103">'Commitment to Refereeing'!$A$4:$D$44</definedName>
    <definedName name="_xlnm.Print_Area" localSheetId="0">'Competitions Dashboard'!$A$1:$F$58</definedName>
    <definedName name="_xlnm.Print_Area" localSheetId="20">'Fair Play Club'!$A$4:$C$26</definedName>
    <definedName name="_xlnm.Print_Area" localSheetId="97">'Female Referee of the Year'!$A$4:$D$44</definedName>
    <definedName name="_xlnm.Print_Area" localSheetId="96">'FFNC Referee of the Year'!$A$4:$D$69</definedName>
    <definedName name="_xlnm.Print_Area" localSheetId="69">'Grade 10 Div. 1'!$A$4:$D$43</definedName>
    <definedName name="_xlnm.Print_Area" localSheetId="70">'Grade 10 Div. 2'!$A$4:$D$55</definedName>
    <definedName name="_xlnm.Print_Area" localSheetId="71">'Grade 10 Div. 2 North'!$A$4:$D$40</definedName>
    <definedName name="_xlnm.Print_Area" localSheetId="72">'Grade 10 Div. 3'!$A$4:$D$20</definedName>
    <definedName name="_xlnm.Print_Area" localSheetId="73">'Grade 10 Div. 3 North'!$A$4:$D$20</definedName>
    <definedName name="_xlnm.Print_Area" localSheetId="65">'Grade 11 Div. 1'!$A$4:$D$54</definedName>
    <definedName name="_xlnm.Print_Area" localSheetId="66">'Grade 11 Div. 2'!$A$4:$D$50</definedName>
    <definedName name="_xlnm.Print_Area" localSheetId="67">'Grade 11 Div. 2 North'!$A$4:$D$40</definedName>
    <definedName name="_xlnm.Print_Area" localSheetId="68">'Grade 11 Div. 3'!$A$4:$D$40</definedName>
    <definedName name="_xlnm.Print_Area" localSheetId="61">'Grade 12 Div. 1'!$A$4:$D$86</definedName>
    <definedName name="_xlnm.Print_Area" localSheetId="62">'Grade 12 Div. 2'!$A$4:$D$56</definedName>
    <definedName name="_xlnm.Print_Area" localSheetId="63">'Grade 12 Div. 2 North'!$A$4:$D$46</definedName>
    <definedName name="_xlnm.Print_Area" localSheetId="64">'Grade 12 Div. 3'!$A$4:$D$43</definedName>
    <definedName name="_xlnm.Print_Area" localSheetId="47">'Grade 12 Girls Div 1'!$A$4:$D$44</definedName>
    <definedName name="_xlnm.Print_Area" localSheetId="48">'Grade 12 Girls Div 2'!$A$4:$D$43</definedName>
    <definedName name="_xlnm.Print_Area" localSheetId="58">'Grade 13 Div. 1'!$A$4:$D$74</definedName>
    <definedName name="_xlnm.Print_Area" localSheetId="59">'Grade 13 Div. 2'!$A$4:$D$64</definedName>
    <definedName name="_xlnm.Print_Area" localSheetId="60">'Grade 13 Div. 2 North'!$A$4:$D$44</definedName>
    <definedName name="_xlnm.Print_Area" localSheetId="45">'Grade 13 Girls Div 1'!$A$4:$D$41</definedName>
    <definedName name="_xlnm.Print_Area" localSheetId="46">'Grade 13 Girls Div 2'!$A$4:$D$33</definedName>
    <definedName name="_xlnm.Print_Area" localSheetId="55">'Grade 14 Div. 1'!$A$4:$D$84</definedName>
    <definedName name="_xlnm.Print_Area" localSheetId="56">'Grade 14 Div. 2'!$A$4:$D$52</definedName>
    <definedName name="_xlnm.Print_Area" localSheetId="57">'Grade 14 Div. 2 North'!$A$4:$D$43</definedName>
    <definedName name="_xlnm.Print_Area" localSheetId="43">'Grade 14 Girls Div 1'!$A$4:$D$44</definedName>
    <definedName name="_xlnm.Print_Area" localSheetId="44">'Grade 14 Girls Div 2'!$A$4:$D$43</definedName>
    <definedName name="_xlnm.Print_Area" localSheetId="52">'Grade 15 Div. 1'!$A$4:$D$69</definedName>
    <definedName name="_xlnm.Print_Area" localSheetId="53">'Grade 15 Div. 2'!$A$4:$D$44</definedName>
    <definedName name="_xlnm.Print_Area" localSheetId="54">'Grade 15 Div. 2 North'!$A$4:$D$41</definedName>
    <definedName name="_xlnm.Print_Area" localSheetId="41">'Grade 15 Girls Div 1'!$A$4:$D$38</definedName>
    <definedName name="_xlnm.Print_Area" localSheetId="42">'Grade 15 Girls Div 2'!$A$4:$D$34</definedName>
    <definedName name="_xlnm.Print_Area" localSheetId="49">'Grade 16 Div. 1'!$A$4:$D$84</definedName>
    <definedName name="_xlnm.Print_Area" localSheetId="50">'Grade 16 Div. 2'!$A$4:$D$44</definedName>
    <definedName name="_xlnm.Print_Area" localSheetId="51">'Grade 16 Div. 2 North'!$A$4:$D$33</definedName>
    <definedName name="_xlnm.Print_Area" localSheetId="39">'Grade 16 Girls Div 1'!$A$4:$D$46</definedName>
    <definedName name="_xlnm.Print_Area" localSheetId="40">'Grade 16 Girls Div 2'!$A$4:$D$43</definedName>
    <definedName name="_xlnm.Print_Area" localSheetId="92">'Junior Dedication Award'!$A$1:$D$38</definedName>
    <definedName name="_xlnm.Print_Area" localSheetId="95">'Lisa Casagrande Medallist'!$A$4:$D$45</definedName>
    <definedName name="_xlnm.Print_Area" localSheetId="23">'Men''s Championship League'!$A$4:$D$101</definedName>
    <definedName name="_xlnm.Print_Area" localSheetId="31">'Men''s First Reserve'!$A$1:$D$24</definedName>
    <definedName name="_xlnm.Print_Area" localSheetId="28">'Men''s League Five'!$A$4:$D$45</definedName>
    <definedName name="_xlnm.Print_Area" localSheetId="27">'Men''s League Four'!$A$4:$D$67</definedName>
    <definedName name="_xlnm.Print_Area" localSheetId="24">'Men''s League One'!$A$4:$D$38</definedName>
    <definedName name="_xlnm.Print_Area" localSheetId="30">'Men''s League Seven'!$A$4:$D$21</definedName>
    <definedName name="_xlnm.Print_Area" localSheetId="29">'Men''s League Six'!$A$4:$D$38</definedName>
    <definedName name="_xlnm.Print_Area" localSheetId="26">'Men''s League Three'!$A$4:$D$72</definedName>
    <definedName name="_xlnm.Print_Area" localSheetId="25">'Men''s League Two'!$A$4:$D$84</definedName>
    <definedName name="_xlnm.Print_Area" localSheetId="86">'Men''s Open - Golden Boot'!$A$4:$F$51</definedName>
    <definedName name="_xlnm.Print_Area" localSheetId="33">'Men''s Over 35''s'!$A$1:$D$17</definedName>
    <definedName name="_xlnm.Print_Area" localSheetId="83">'Men''s Prem - Golden Boot'!$A$4:$F$87</definedName>
    <definedName name="_xlnm.Print_Area" localSheetId="84">'Men''s Prem - PotY'!$A$4:$D$86</definedName>
    <definedName name="_xlnm.Print_Area" localSheetId="85">'Men''s Prem- CotY'!$A$4:$D$82</definedName>
    <definedName name="_xlnm.Print_Area" localSheetId="21">'Men''s Premier League'!$A$4:$D$83</definedName>
    <definedName name="_xlnm.Print_Area" localSheetId="22">'Men''s Premier Reserve'!$A$4:$D$44</definedName>
    <definedName name="_xlnm.Print_Area" localSheetId="102">'Most Consistent Referee'!$A$4:$D$45</definedName>
    <definedName name="_xlnm.Print_Area" localSheetId="100">'Most Imp. Junior Referee'!$A$4:$D$78</definedName>
    <definedName name="_xlnm.Print_Area" localSheetId="101">'Most Imp. Senior Referee'!$A$4:$D$44</definedName>
    <definedName name="_xlnm.Print_Area" localSheetId="104">'Referee''s Referee'!$A$4:$D$45</definedName>
    <definedName name="_xlnm.Print_Area" localSheetId="98">'Rookie Referee of the Year'!$A$4:$D$45</definedName>
    <definedName name="_xlnm.Print_Area" localSheetId="16">'Statistics Overview'!$A$3:$BA$64</definedName>
    <definedName name="_xlnm.Print_Area" localSheetId="18">'Statistics Overview_!'!$A$1:$CD$59</definedName>
    <definedName name="_xlnm.Print_Area" localSheetId="82">'SYL - Female'!$A$4:$D$30</definedName>
    <definedName name="_xlnm.Print_Area" localSheetId="81">'SYL - Male'!$A$4:$D$37</definedName>
    <definedName name="_xlnm.Print_Area" localSheetId="94">'Terry Greedy Medallist'!$A$4:$D$44</definedName>
    <definedName name="_xlnm.Print_Area" localSheetId="38">'Women''s League Five'!$A$4:$D$30</definedName>
    <definedName name="_xlnm.Print_Area" localSheetId="37">'Women''s League Four'!$A$4:$D$40</definedName>
    <definedName name="_xlnm.Print_Area" localSheetId="36">'Women''s League Three'!$A$4:$D$44</definedName>
    <definedName name="_xlnm.Print_Area" localSheetId="35">'Women''s League Two'!$A$4:$D$67</definedName>
    <definedName name="_xlnm.Print_Area" localSheetId="90">'Women''s Open - Golden Boot'!$A$4:$F$51</definedName>
    <definedName name="_xlnm.Print_Area" localSheetId="89">'Women''s Prem - CotY'!$A$4:$D$44</definedName>
    <definedName name="_xlnm.Print_Area" localSheetId="87">'Women''s Prem - Golden Boot'!$A$4:$F$54</definedName>
    <definedName name="_xlnm.Print_Area" localSheetId="88">'Women''s Prem - PotY'!$A$4:$C$40</definedName>
    <definedName name="_xlnm.Print_Area" localSheetId="34">'Women''s Premier League'!$A$4:$D$72</definedName>
    <definedName name="_xlnm.Print_Titles" localSheetId="78">'ANZAC Cup Grade 16'!$4:$6</definedName>
    <definedName name="_xlnm.Print_Titles" localSheetId="75">'ANZAC Cup Open A'!$4:$6</definedName>
    <definedName name="_xlnm.Print_Titles" localSheetId="76">'ANZAC Cup Open B'!$4:$6</definedName>
    <definedName name="_xlnm.Print_Titles" localSheetId="74">'ANZAC Cup Premier'!$4:$6</definedName>
    <definedName name="_xlnm.Print_Titles" localSheetId="99">'Assistant Referee of the Year'!$4:$6</definedName>
    <definedName name="_xlnm.Print_Titles" localSheetId="93">'Birmingham - DTF Award'!$4:$6</definedName>
    <definedName name="_xlnm.Print_Titles" localSheetId="79">'Callan McMillan "A"'!$4:$6</definedName>
    <definedName name="_xlnm.Print_Titles" localSheetId="80">'Callan McMillan "B"'!$4:$6</definedName>
    <definedName name="_xlnm.Print_Titles" localSheetId="19">'Club Championship'!$4:$6</definedName>
    <definedName name="_xlnm.Print_Titles" localSheetId="103">'Commitment to Refereeing'!$4:$6</definedName>
    <definedName name="_xlnm.Print_Titles" localSheetId="20">'Fair Play Club'!$4:$6</definedName>
    <definedName name="_xlnm.Print_Titles" localSheetId="97">'Female Referee of the Year'!$4:$6</definedName>
    <definedName name="_xlnm.Print_Titles" localSheetId="96">'FFNC Referee of the Year'!$4:$6</definedName>
    <definedName name="_xlnm.Print_Titles" localSheetId="69">'Grade 10 Div. 1'!$4:$6</definedName>
    <definedName name="_xlnm.Print_Titles" localSheetId="70">'Grade 10 Div. 2'!$4:$6</definedName>
    <definedName name="_xlnm.Print_Titles" localSheetId="71">'Grade 10 Div. 2 North'!$4:$6</definedName>
    <definedName name="_xlnm.Print_Titles" localSheetId="72">'Grade 10 Div. 3'!$4:$6</definedName>
    <definedName name="_xlnm.Print_Titles" localSheetId="73">'Grade 10 Div. 3 North'!$4:$6</definedName>
    <definedName name="_xlnm.Print_Titles" localSheetId="65">'Grade 11 Div. 1'!$4:$6</definedName>
    <definedName name="_xlnm.Print_Titles" localSheetId="66">'Grade 11 Div. 2'!$4:$6</definedName>
    <definedName name="_xlnm.Print_Titles" localSheetId="67">'Grade 11 Div. 2 North'!$4:$6</definedName>
    <definedName name="_xlnm.Print_Titles" localSheetId="68">'Grade 11 Div. 3'!$4:$6</definedName>
    <definedName name="_xlnm.Print_Titles" localSheetId="61">'Grade 12 Div. 1'!$4:$6</definedName>
    <definedName name="_xlnm.Print_Titles" localSheetId="62">'Grade 12 Div. 2'!$4:$6</definedName>
    <definedName name="_xlnm.Print_Titles" localSheetId="63">'Grade 12 Div. 2 North'!$4:$6</definedName>
    <definedName name="_xlnm.Print_Titles" localSheetId="64">'Grade 12 Div. 3'!$4:$6</definedName>
    <definedName name="_xlnm.Print_Titles" localSheetId="58">'Grade 13 Div. 1'!$4:$6</definedName>
    <definedName name="_xlnm.Print_Titles" localSheetId="59">'Grade 13 Div. 2'!$4:$6</definedName>
    <definedName name="_xlnm.Print_Titles" localSheetId="60">'Grade 13 Div. 2 North'!$4:$6</definedName>
    <definedName name="_xlnm.Print_Titles" localSheetId="55">'Grade 14 Div. 1'!$4:$6</definedName>
    <definedName name="_xlnm.Print_Titles" localSheetId="56">'Grade 14 Div. 2'!$4:$6</definedName>
    <definedName name="_xlnm.Print_Titles" localSheetId="57">'Grade 14 Div. 2 North'!$4:$6</definedName>
    <definedName name="_xlnm.Print_Titles" localSheetId="52">'Grade 15 Div. 1'!$4:$6</definedName>
    <definedName name="_xlnm.Print_Titles" localSheetId="53">'Grade 15 Div. 2'!$4:$6</definedName>
    <definedName name="_xlnm.Print_Titles" localSheetId="54">'Grade 15 Div. 2 North'!$4:$6</definedName>
    <definedName name="_xlnm.Print_Titles" localSheetId="49">'Grade 16 Div. 1'!$4:$6</definedName>
    <definedName name="_xlnm.Print_Titles" localSheetId="50">'Grade 16 Div. 2'!$4:$6</definedName>
    <definedName name="_xlnm.Print_Titles" localSheetId="51">'Grade 16 Div. 2 North'!$4:$6</definedName>
    <definedName name="_xlnm.Print_Titles" localSheetId="92">'Junior Dedication Award'!$4:$6</definedName>
    <definedName name="_xlnm.Print_Titles" localSheetId="95">'Lisa Casagrande Medallist'!$4:$6</definedName>
    <definedName name="_xlnm.Print_Titles" localSheetId="23">'Men''s Championship League'!$4:$6</definedName>
    <definedName name="_xlnm.Print_Titles" localSheetId="28">'Men''s League Five'!$4:$6</definedName>
    <definedName name="_xlnm.Print_Titles" localSheetId="27">'Men''s League Four'!$4:$6</definedName>
    <definedName name="_xlnm.Print_Titles" localSheetId="24">'Men''s League One'!$4:$6</definedName>
    <definedName name="_xlnm.Print_Titles" localSheetId="30">'Men''s League Seven'!$4:$6</definedName>
    <definedName name="_xlnm.Print_Titles" localSheetId="29">'Men''s League Six'!$4:$6</definedName>
    <definedName name="_xlnm.Print_Titles" localSheetId="26">'Men''s League Three'!$4:$6</definedName>
    <definedName name="_xlnm.Print_Titles" localSheetId="25">'Men''s League Two'!$4:$6</definedName>
    <definedName name="_xlnm.Print_Titles" localSheetId="86">'Men''s Open - Golden Boot'!$4:$6</definedName>
    <definedName name="_xlnm.Print_Titles" localSheetId="83">'Men''s Prem - Golden Boot'!$4:$6</definedName>
    <definedName name="_xlnm.Print_Titles" localSheetId="84">'Men''s Prem - PotY'!$4:$6</definedName>
    <definedName name="_xlnm.Print_Titles" localSheetId="85">'Men''s Prem- CotY'!$4:$6</definedName>
    <definedName name="_xlnm.Print_Titles" localSheetId="21">'Men''s Premier League'!$4:$6</definedName>
    <definedName name="_xlnm.Print_Titles" localSheetId="22">'Men''s Premier Reserve'!$4:$6</definedName>
    <definedName name="_xlnm.Print_Titles" localSheetId="102">'Most Consistent Referee'!$4:$6</definedName>
    <definedName name="_xlnm.Print_Titles" localSheetId="100">'Most Imp. Junior Referee'!$4:$6</definedName>
    <definedName name="_xlnm.Print_Titles" localSheetId="101">'Most Imp. Senior Referee'!$4:$6</definedName>
    <definedName name="_xlnm.Print_Titles" localSheetId="104">'Referee''s Referee'!$4:$6</definedName>
    <definedName name="_xlnm.Print_Titles" localSheetId="98">'Rookie Referee of the Year'!$4:$6</definedName>
    <definedName name="_xlnm.Print_Titles" localSheetId="16">'Statistics Overview'!$3:$5</definedName>
    <definedName name="_xlnm.Print_Titles" localSheetId="81">'SYL - Male'!$4:$6</definedName>
    <definedName name="_xlnm.Print_Titles" localSheetId="94">'Terry Greedy Medallist'!$4:$6</definedName>
    <definedName name="_xlnm.Print_Titles" localSheetId="37">'Women''s League Four'!$4:$6</definedName>
    <definedName name="_xlnm.Print_Titles" localSheetId="36">'Women''s League Three'!$4:$6</definedName>
    <definedName name="_xlnm.Print_Titles" localSheetId="35">'Women''s League Two'!$4:$6</definedName>
    <definedName name="_xlnm.Print_Titles" localSheetId="90">'Women''s Open - Golden Boot'!$4:$6</definedName>
    <definedName name="_xlnm.Print_Titles" localSheetId="89">'Women''s Prem - CotY'!$4:$6</definedName>
    <definedName name="_xlnm.Print_Titles" localSheetId="87">'Women''s Prem - Golden Boot'!$4:$6</definedName>
    <definedName name="_xlnm.Print_Titles" localSheetId="34">'Women''s Premier League'!$4:$6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2" name="Table2" connection="WorksheetConnection_Historical Trophy Record.xlsx!Table2"/>
          <x15:modelTable id="Table1" name="Table1" connection="WorksheetConnection_Historical Trophy Record.xlsx!Table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0" i="73" l="1"/>
  <c r="A39" i="73"/>
  <c r="A38" i="73"/>
  <c r="B79" i="40"/>
  <c r="J71" i="40"/>
  <c r="K9" i="40"/>
  <c r="J9" i="40"/>
  <c r="J79" i="40"/>
  <c r="J78" i="40"/>
  <c r="J77" i="40"/>
  <c r="J76" i="40"/>
  <c r="J74" i="40"/>
  <c r="J73" i="40"/>
  <c r="J72" i="40"/>
  <c r="J70" i="40"/>
  <c r="J69" i="40"/>
  <c r="J68" i="40"/>
  <c r="K63" i="40"/>
  <c r="J63" i="40"/>
  <c r="K62" i="40"/>
  <c r="J62" i="40"/>
  <c r="K61" i="40"/>
  <c r="J61" i="40"/>
  <c r="K60" i="40"/>
  <c r="J60" i="40"/>
  <c r="K59" i="40"/>
  <c r="J59" i="40"/>
  <c r="K58" i="40"/>
  <c r="J58" i="40"/>
  <c r="K57" i="40"/>
  <c r="J57" i="40"/>
  <c r="K56" i="40"/>
  <c r="J56" i="40"/>
  <c r="K55" i="40"/>
  <c r="J55" i="40"/>
  <c r="K54" i="40"/>
  <c r="J54" i="40"/>
  <c r="K53" i="40"/>
  <c r="J53" i="40"/>
  <c r="K52" i="40"/>
  <c r="J52" i="40"/>
  <c r="K50" i="40"/>
  <c r="J50" i="40"/>
  <c r="K49" i="40"/>
  <c r="J49" i="40"/>
  <c r="K48" i="40"/>
  <c r="J48" i="40"/>
  <c r="K47" i="40"/>
  <c r="J47" i="40"/>
  <c r="K46" i="40"/>
  <c r="J46" i="40"/>
  <c r="K45" i="40"/>
  <c r="J45" i="40"/>
  <c r="K44" i="40"/>
  <c r="J44" i="40"/>
  <c r="K43" i="40"/>
  <c r="J43" i="40"/>
  <c r="K42" i="40"/>
  <c r="J42" i="40"/>
  <c r="K41" i="40"/>
  <c r="J41" i="40"/>
  <c r="K40" i="40"/>
  <c r="J40" i="40"/>
  <c r="K39" i="40"/>
  <c r="J39" i="40"/>
  <c r="K38" i="40"/>
  <c r="J38" i="40"/>
  <c r="K37" i="40"/>
  <c r="J37" i="40"/>
  <c r="K36" i="40"/>
  <c r="J36" i="40"/>
  <c r="K35" i="40"/>
  <c r="J35" i="40"/>
  <c r="K33" i="40"/>
  <c r="J33" i="40"/>
  <c r="K32" i="40"/>
  <c r="J32" i="40"/>
  <c r="K31" i="40"/>
  <c r="J31" i="40"/>
  <c r="K30" i="40"/>
  <c r="J30" i="40"/>
  <c r="K29" i="40"/>
  <c r="J29" i="40"/>
  <c r="K28" i="40"/>
  <c r="J28" i="40"/>
  <c r="K27" i="40"/>
  <c r="J27" i="40"/>
  <c r="K26" i="40"/>
  <c r="J26" i="40"/>
  <c r="K25" i="40"/>
  <c r="J25" i="40"/>
  <c r="K24" i="40"/>
  <c r="J24" i="40"/>
  <c r="K22" i="40"/>
  <c r="J22" i="40"/>
  <c r="K21" i="40"/>
  <c r="J21" i="40"/>
  <c r="K20" i="40"/>
  <c r="J20" i="40"/>
  <c r="K19" i="40"/>
  <c r="J19" i="40"/>
  <c r="K18" i="40"/>
  <c r="J18" i="40"/>
  <c r="K16" i="40"/>
  <c r="J16" i="40"/>
  <c r="K15" i="40"/>
  <c r="J15" i="40"/>
  <c r="K14" i="40"/>
  <c r="J14" i="40"/>
  <c r="K13" i="40"/>
  <c r="J13" i="40"/>
  <c r="K12" i="40"/>
  <c r="J12" i="40"/>
  <c r="K11" i="40"/>
  <c r="J11" i="40"/>
  <c r="K10" i="40"/>
  <c r="J10" i="40"/>
  <c r="K8" i="40"/>
  <c r="J8" i="40"/>
  <c r="K7" i="40"/>
  <c r="J7" i="40"/>
  <c r="AZ71" i="40"/>
  <c r="AX71" i="40"/>
  <c r="AV71" i="40"/>
  <c r="AT71" i="40"/>
  <c r="AR71" i="40"/>
  <c r="AP71" i="40"/>
  <c r="AN71" i="40"/>
  <c r="AL71" i="40"/>
  <c r="AJ71" i="40"/>
  <c r="AH71" i="40"/>
  <c r="AF71" i="40"/>
  <c r="AD71" i="40"/>
  <c r="AB71" i="40"/>
  <c r="Z71" i="40"/>
  <c r="X71" i="40"/>
  <c r="V71" i="40"/>
  <c r="T71" i="40"/>
  <c r="R71" i="40"/>
  <c r="P71" i="40"/>
  <c r="N71" i="40"/>
  <c r="L71" i="40"/>
  <c r="H71" i="40"/>
  <c r="F71" i="40"/>
  <c r="AZ70" i="40"/>
  <c r="AX70" i="40"/>
  <c r="AV70" i="40"/>
  <c r="AT70" i="40"/>
  <c r="AR70" i="40"/>
  <c r="AP70" i="40"/>
  <c r="AN70" i="40"/>
  <c r="AL70" i="40"/>
  <c r="AJ70" i="40"/>
  <c r="AH70" i="40"/>
  <c r="AF70" i="40"/>
  <c r="AD70" i="40"/>
  <c r="AB70" i="40"/>
  <c r="Z70" i="40"/>
  <c r="X70" i="40"/>
  <c r="V70" i="40"/>
  <c r="T70" i="40"/>
  <c r="R70" i="40"/>
  <c r="P70" i="40"/>
  <c r="N70" i="40"/>
  <c r="L70" i="40"/>
  <c r="H70" i="40"/>
  <c r="F70" i="40"/>
  <c r="D70" i="40"/>
  <c r="D71" i="40"/>
  <c r="A51" i="91"/>
  <c r="A50" i="91"/>
  <c r="A49" i="91"/>
  <c r="A54" i="71"/>
  <c r="A55" i="71"/>
  <c r="A56" i="71"/>
  <c r="A57" i="71"/>
  <c r="A58" i="71"/>
  <c r="A59" i="71"/>
  <c r="A60" i="71"/>
  <c r="A61" i="71"/>
  <c r="A51" i="71"/>
  <c r="A52" i="71"/>
  <c r="A53" i="71"/>
  <c r="A48" i="91"/>
  <c r="A8" i="92"/>
  <c r="A26" i="92"/>
  <c r="A25" i="92"/>
  <c r="A24" i="92"/>
  <c r="A23" i="92"/>
  <c r="A22" i="92"/>
  <c r="A21" i="92"/>
  <c r="A20" i="92"/>
  <c r="A19" i="92"/>
  <c r="A18" i="92"/>
  <c r="A17" i="92"/>
  <c r="A16" i="92"/>
  <c r="A15" i="92"/>
  <c r="A14" i="92"/>
  <c r="A13" i="92"/>
  <c r="A12" i="92"/>
  <c r="A11" i="92"/>
  <c r="A9" i="66"/>
  <c r="A37" i="73"/>
  <c r="A36" i="73"/>
  <c r="A35" i="73"/>
  <c r="A17" i="64"/>
  <c r="A17" i="63"/>
  <c r="A35" i="54"/>
  <c r="A27" i="52"/>
  <c r="J17" i="40" l="1"/>
  <c r="J23" i="40"/>
  <c r="J6" i="40"/>
  <c r="K23" i="40"/>
  <c r="J34" i="40"/>
  <c r="J51" i="40"/>
  <c r="K17" i="40"/>
  <c r="K51" i="40"/>
  <c r="J75" i="40"/>
  <c r="K6" i="40"/>
  <c r="K34" i="40"/>
  <c r="J67" i="40"/>
  <c r="B71" i="40"/>
  <c r="A9" i="92"/>
  <c r="A10" i="92" s="1"/>
  <c r="A49" i="49"/>
  <c r="A49" i="48"/>
  <c r="A52" i="37"/>
  <c r="A13" i="47"/>
  <c r="A20" i="36"/>
  <c r="A26" i="34"/>
  <c r="A46" i="33"/>
  <c r="A81" i="32"/>
  <c r="A27" i="31"/>
  <c r="A47" i="29"/>
  <c r="A57" i="28"/>
  <c r="A44" i="26"/>
  <c r="A76" i="25"/>
  <c r="A24" i="24"/>
  <c r="A57" i="20"/>
  <c r="A29" i="23"/>
  <c r="A16" i="30"/>
  <c r="A37" i="19"/>
  <c r="A77" i="18"/>
  <c r="A24" i="57"/>
  <c r="A26" i="58"/>
  <c r="A16" i="59"/>
  <c r="A26" i="60"/>
  <c r="A17" i="61"/>
  <c r="A21" i="56"/>
  <c r="A26" i="62"/>
  <c r="A55" i="6"/>
  <c r="A79" i="4"/>
  <c r="A34" i="5"/>
  <c r="A80" i="3"/>
  <c r="A47" i="39"/>
  <c r="A30" i="44"/>
  <c r="A50" i="43"/>
  <c r="A43" i="46"/>
  <c r="A32" i="42"/>
  <c r="A43" i="41"/>
  <c r="BA9" i="40"/>
  <c r="AZ9" i="40"/>
  <c r="AY9" i="40"/>
  <c r="AX9" i="40"/>
  <c r="AW9" i="40"/>
  <c r="AV9" i="40"/>
  <c r="AU9" i="40"/>
  <c r="AT9" i="40"/>
  <c r="AS9" i="40"/>
  <c r="AR9" i="40"/>
  <c r="AQ9" i="40"/>
  <c r="AP9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AA9" i="40"/>
  <c r="Z9" i="40"/>
  <c r="Y9" i="40"/>
  <c r="X9" i="40"/>
  <c r="W9" i="40"/>
  <c r="V9" i="40"/>
  <c r="S9" i="40"/>
  <c r="R9" i="40"/>
  <c r="Q9" i="40"/>
  <c r="P9" i="40"/>
  <c r="O9" i="40"/>
  <c r="N9" i="40"/>
  <c r="M9" i="40"/>
  <c r="L9" i="40"/>
  <c r="I9" i="40"/>
  <c r="H9" i="40"/>
  <c r="G9" i="40"/>
  <c r="F9" i="40"/>
  <c r="E9" i="40"/>
  <c r="D9" i="40"/>
  <c r="J80" i="40" l="1"/>
  <c r="K64" i="40"/>
  <c r="J64" i="40"/>
  <c r="A47" i="91"/>
  <c r="A101" i="91"/>
  <c r="A100" i="91"/>
  <c r="A99" i="91"/>
  <c r="A98" i="91"/>
  <c r="A97" i="91"/>
  <c r="A96" i="91"/>
  <c r="A95" i="91"/>
  <c r="A94" i="91"/>
  <c r="A93" i="91"/>
  <c r="A92" i="91"/>
  <c r="A91" i="91"/>
  <c r="A90" i="91"/>
  <c r="A89" i="91"/>
  <c r="A88" i="91"/>
  <c r="A87" i="91"/>
  <c r="A86" i="91"/>
  <c r="A85" i="91"/>
  <c r="A83" i="91"/>
  <c r="A13" i="10" l="1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K15" i="65"/>
  <c r="H15" i="65"/>
  <c r="J15" i="65"/>
  <c r="L15" i="65"/>
  <c r="N15" i="65"/>
  <c r="R15" i="65"/>
  <c r="T15" i="65"/>
  <c r="V15" i="65"/>
  <c r="X15" i="65"/>
  <c r="Z15" i="65"/>
  <c r="AB15" i="65"/>
  <c r="AD15" i="65"/>
  <c r="T16" i="40" s="1"/>
  <c r="AF15" i="65"/>
  <c r="AH15" i="65"/>
  <c r="AJ15" i="65"/>
  <c r="AL15" i="65"/>
  <c r="AN15" i="65"/>
  <c r="AP15" i="65"/>
  <c r="AR15" i="65"/>
  <c r="AT15" i="65"/>
  <c r="AV15" i="65"/>
  <c r="AX15" i="65"/>
  <c r="AZ15" i="65"/>
  <c r="BB15" i="65"/>
  <c r="BD15" i="65"/>
  <c r="BF15" i="65"/>
  <c r="BH15" i="65"/>
  <c r="BJ15" i="65"/>
  <c r="BL15" i="65"/>
  <c r="BN15" i="65"/>
  <c r="BP15" i="65"/>
  <c r="BR15" i="65"/>
  <c r="BT15" i="65"/>
  <c r="BV15" i="65"/>
  <c r="BL77" i="65"/>
  <c r="BL76" i="65"/>
  <c r="BL75" i="65"/>
  <c r="BL74" i="65"/>
  <c r="BL72" i="65"/>
  <c r="BL71" i="65"/>
  <c r="BL70" i="65"/>
  <c r="BL69" i="65"/>
  <c r="BL68" i="65"/>
  <c r="BL67" i="65"/>
  <c r="BL62" i="65"/>
  <c r="BM61" i="65"/>
  <c r="BL61" i="65"/>
  <c r="BM60" i="65"/>
  <c r="BL60" i="65"/>
  <c r="BL59" i="65"/>
  <c r="BL58" i="65"/>
  <c r="BL57" i="65"/>
  <c r="BM56" i="65"/>
  <c r="BL56" i="65"/>
  <c r="BL55" i="65"/>
  <c r="BL54" i="65"/>
  <c r="BM53" i="65"/>
  <c r="BL53" i="65"/>
  <c r="BM52" i="65"/>
  <c r="BL52" i="65"/>
  <c r="BL51" i="65"/>
  <c r="BM49" i="65"/>
  <c r="BL49" i="65"/>
  <c r="BL48" i="65"/>
  <c r="BL47" i="65"/>
  <c r="BL46" i="65"/>
  <c r="BL45" i="65"/>
  <c r="BL44" i="65"/>
  <c r="BL43" i="65"/>
  <c r="BM42" i="65"/>
  <c r="BL42" i="65"/>
  <c r="BL41" i="65"/>
  <c r="BL40" i="65"/>
  <c r="BM39" i="65"/>
  <c r="BL39" i="65"/>
  <c r="BL38" i="65"/>
  <c r="BL37" i="65"/>
  <c r="BM36" i="65"/>
  <c r="BL36" i="65"/>
  <c r="BL35" i="65"/>
  <c r="BL34" i="65"/>
  <c r="BM32" i="65"/>
  <c r="BL32" i="65"/>
  <c r="BL31" i="65"/>
  <c r="BM30" i="65"/>
  <c r="BL30" i="65"/>
  <c r="BM29" i="65"/>
  <c r="BL29" i="65"/>
  <c r="BM28" i="65"/>
  <c r="BL28" i="65"/>
  <c r="BL27" i="65"/>
  <c r="BM26" i="65"/>
  <c r="BL26" i="65"/>
  <c r="BM25" i="65"/>
  <c r="BL25" i="65"/>
  <c r="BM24" i="65"/>
  <c r="BL24" i="65"/>
  <c r="BL23" i="65"/>
  <c r="BL21" i="65"/>
  <c r="BL20" i="65"/>
  <c r="BL19" i="65"/>
  <c r="BL18" i="65"/>
  <c r="BL17" i="65"/>
  <c r="BL14" i="65"/>
  <c r="BL13" i="65"/>
  <c r="BL12" i="65"/>
  <c r="BL11" i="65"/>
  <c r="BL10" i="65"/>
  <c r="BL9" i="65"/>
  <c r="BL8" i="65"/>
  <c r="BL7" i="65"/>
  <c r="N77" i="65"/>
  <c r="N76" i="65"/>
  <c r="N75" i="65"/>
  <c r="N74" i="65"/>
  <c r="N72" i="65"/>
  <c r="N71" i="65"/>
  <c r="N70" i="65"/>
  <c r="N69" i="65"/>
  <c r="N68" i="65"/>
  <c r="N67" i="65"/>
  <c r="N62" i="65"/>
  <c r="O61" i="65"/>
  <c r="N61" i="65"/>
  <c r="O60" i="65"/>
  <c r="N60" i="65"/>
  <c r="N59" i="65"/>
  <c r="N58" i="65"/>
  <c r="N57" i="65"/>
  <c r="N56" i="65"/>
  <c r="N55" i="65"/>
  <c r="N54" i="65"/>
  <c r="O53" i="65"/>
  <c r="N53" i="65"/>
  <c r="O52" i="65"/>
  <c r="N52" i="65"/>
  <c r="N51" i="65"/>
  <c r="O49" i="65"/>
  <c r="N49" i="65"/>
  <c r="N48" i="65"/>
  <c r="N47" i="65"/>
  <c r="N46" i="65"/>
  <c r="N45" i="65"/>
  <c r="N44" i="65"/>
  <c r="N43" i="65"/>
  <c r="O42" i="65"/>
  <c r="N42" i="65"/>
  <c r="N41" i="65"/>
  <c r="N40" i="65"/>
  <c r="O39" i="65"/>
  <c r="N39" i="65"/>
  <c r="N38" i="65"/>
  <c r="N37" i="65"/>
  <c r="O36" i="65"/>
  <c r="N36" i="65"/>
  <c r="N35" i="65"/>
  <c r="N34" i="65"/>
  <c r="O32" i="65"/>
  <c r="N32" i="65"/>
  <c r="N31" i="65"/>
  <c r="O30" i="65"/>
  <c r="N30" i="65"/>
  <c r="O29" i="65"/>
  <c r="N29" i="65"/>
  <c r="O28" i="65"/>
  <c r="N28" i="65"/>
  <c r="N27" i="65"/>
  <c r="O26" i="65"/>
  <c r="N26" i="65"/>
  <c r="O25" i="65"/>
  <c r="N25" i="65"/>
  <c r="O24" i="65"/>
  <c r="N24" i="65"/>
  <c r="N23" i="65"/>
  <c r="N21" i="65"/>
  <c r="N20" i="65"/>
  <c r="N19" i="65"/>
  <c r="N18" i="65"/>
  <c r="N17" i="65"/>
  <c r="N14" i="65"/>
  <c r="N13" i="65"/>
  <c r="N12" i="65"/>
  <c r="N11" i="65"/>
  <c r="N10" i="65"/>
  <c r="N9" i="65"/>
  <c r="N8" i="65"/>
  <c r="N7" i="65"/>
  <c r="BJ21" i="65"/>
  <c r="BJ20" i="65"/>
  <c r="BJ19" i="65"/>
  <c r="BJ18" i="65"/>
  <c r="BJ17" i="65"/>
  <c r="T77" i="65"/>
  <c r="T76" i="65"/>
  <c r="T75" i="65"/>
  <c r="T74" i="65"/>
  <c r="T72" i="65"/>
  <c r="T71" i="65"/>
  <c r="T70" i="65"/>
  <c r="T69" i="65"/>
  <c r="T68" i="65"/>
  <c r="T67" i="65"/>
  <c r="T62" i="65"/>
  <c r="U61" i="65"/>
  <c r="T61" i="65"/>
  <c r="U60" i="65"/>
  <c r="T60" i="65"/>
  <c r="T59" i="65"/>
  <c r="T58" i="65"/>
  <c r="T57" i="65"/>
  <c r="T56" i="65"/>
  <c r="T55" i="65"/>
  <c r="T54" i="65"/>
  <c r="U53" i="65"/>
  <c r="T53" i="65"/>
  <c r="U52" i="65"/>
  <c r="T52" i="65"/>
  <c r="T51" i="65"/>
  <c r="U49" i="65"/>
  <c r="T49" i="65"/>
  <c r="T48" i="65"/>
  <c r="T47" i="65"/>
  <c r="T46" i="65"/>
  <c r="T45" i="65"/>
  <c r="T44" i="65"/>
  <c r="T43" i="65"/>
  <c r="U42" i="65"/>
  <c r="T42" i="65"/>
  <c r="T41" i="65"/>
  <c r="T40" i="65"/>
  <c r="U39" i="65"/>
  <c r="T39" i="65"/>
  <c r="T38" i="65"/>
  <c r="T37" i="65"/>
  <c r="U36" i="65"/>
  <c r="T36" i="65"/>
  <c r="T35" i="65"/>
  <c r="T34" i="65"/>
  <c r="U32" i="65"/>
  <c r="T32" i="65"/>
  <c r="T31" i="65"/>
  <c r="U30" i="65"/>
  <c r="T30" i="65"/>
  <c r="U29" i="65"/>
  <c r="T29" i="65"/>
  <c r="U28" i="65"/>
  <c r="T28" i="65"/>
  <c r="T27" i="65"/>
  <c r="U26" i="65"/>
  <c r="T26" i="65"/>
  <c r="U25" i="65"/>
  <c r="T25" i="65"/>
  <c r="U24" i="65"/>
  <c r="T24" i="65"/>
  <c r="T23" i="65"/>
  <c r="T21" i="65"/>
  <c r="T20" i="65"/>
  <c r="T19" i="65"/>
  <c r="T18" i="65"/>
  <c r="T17" i="65"/>
  <c r="T14" i="65"/>
  <c r="T13" i="65"/>
  <c r="T12" i="65"/>
  <c r="T11" i="65"/>
  <c r="T10" i="65"/>
  <c r="T9" i="65"/>
  <c r="T8" i="65"/>
  <c r="T7" i="65"/>
  <c r="AT11" i="40"/>
  <c r="F77" i="65"/>
  <c r="F76" i="65"/>
  <c r="F75" i="65"/>
  <c r="F74" i="65"/>
  <c r="F72" i="65"/>
  <c r="F71" i="65"/>
  <c r="F70" i="65"/>
  <c r="F69" i="65"/>
  <c r="F68" i="65"/>
  <c r="F67" i="65"/>
  <c r="F62" i="65"/>
  <c r="G61" i="65"/>
  <c r="F61" i="65"/>
  <c r="G60" i="65"/>
  <c r="F60" i="65"/>
  <c r="F59" i="65"/>
  <c r="F58" i="65"/>
  <c r="F57" i="65"/>
  <c r="F56" i="65"/>
  <c r="F55" i="65"/>
  <c r="F54" i="65"/>
  <c r="G53" i="65"/>
  <c r="F53" i="65"/>
  <c r="G52" i="65"/>
  <c r="F52" i="65"/>
  <c r="F51" i="65"/>
  <c r="G49" i="65"/>
  <c r="F49" i="65"/>
  <c r="F48" i="65"/>
  <c r="F47" i="65"/>
  <c r="F46" i="65"/>
  <c r="F45" i="65"/>
  <c r="F44" i="65"/>
  <c r="F43" i="65"/>
  <c r="G42" i="65"/>
  <c r="F42" i="65"/>
  <c r="F41" i="65"/>
  <c r="F40" i="65"/>
  <c r="G39" i="65"/>
  <c r="F39" i="65"/>
  <c r="F38" i="65"/>
  <c r="F37" i="65"/>
  <c r="G36" i="65"/>
  <c r="F36" i="65"/>
  <c r="F35" i="65"/>
  <c r="F34" i="65"/>
  <c r="G32" i="65"/>
  <c r="F32" i="65"/>
  <c r="F31" i="65"/>
  <c r="G30" i="65"/>
  <c r="F30" i="65"/>
  <c r="G29" i="65"/>
  <c r="F29" i="65"/>
  <c r="G28" i="65"/>
  <c r="F28" i="65"/>
  <c r="F27" i="65"/>
  <c r="G26" i="65"/>
  <c r="F26" i="65"/>
  <c r="G25" i="65"/>
  <c r="F25" i="65"/>
  <c r="G24" i="65"/>
  <c r="F24" i="65"/>
  <c r="F23" i="65"/>
  <c r="F21" i="65"/>
  <c r="F20" i="65"/>
  <c r="F19" i="65"/>
  <c r="F18" i="65"/>
  <c r="F17" i="65"/>
  <c r="F15" i="65"/>
  <c r="F14" i="65"/>
  <c r="F13" i="65"/>
  <c r="F12" i="65"/>
  <c r="F11" i="65"/>
  <c r="F10" i="65"/>
  <c r="F9" i="65"/>
  <c r="F8" i="65"/>
  <c r="F7" i="65"/>
  <c r="AT10" i="40"/>
  <c r="AT8" i="40"/>
  <c r="AT7" i="40"/>
  <c r="BD77" i="65"/>
  <c r="BD76" i="65"/>
  <c r="BD75" i="65"/>
  <c r="BD74" i="65"/>
  <c r="BD72" i="65"/>
  <c r="BD71" i="65"/>
  <c r="BD70" i="65"/>
  <c r="BD69" i="65"/>
  <c r="BD68" i="65"/>
  <c r="BD67" i="65"/>
  <c r="BD62" i="65"/>
  <c r="BE61" i="65"/>
  <c r="BD61" i="65"/>
  <c r="BE60" i="65"/>
  <c r="BD60" i="65"/>
  <c r="BD59" i="65"/>
  <c r="BD58" i="65"/>
  <c r="BD57" i="65"/>
  <c r="BD56" i="65"/>
  <c r="BD55" i="65"/>
  <c r="BD54" i="65"/>
  <c r="BE53" i="65"/>
  <c r="BD53" i="65"/>
  <c r="BE52" i="65"/>
  <c r="BD52" i="65"/>
  <c r="BD51" i="65"/>
  <c r="BE49" i="65"/>
  <c r="BD49" i="65"/>
  <c r="BD48" i="65"/>
  <c r="BD47" i="65"/>
  <c r="BD46" i="65"/>
  <c r="BD45" i="65"/>
  <c r="BD44" i="65"/>
  <c r="BD43" i="65"/>
  <c r="BE42" i="65"/>
  <c r="BD42" i="65"/>
  <c r="BD41" i="65"/>
  <c r="BD40" i="65"/>
  <c r="BE39" i="65"/>
  <c r="BD39" i="65"/>
  <c r="BD38" i="65"/>
  <c r="BD37" i="65"/>
  <c r="BE36" i="65"/>
  <c r="BD36" i="65"/>
  <c r="BD35" i="65"/>
  <c r="BD34" i="65"/>
  <c r="BE32" i="65"/>
  <c r="BD32" i="65"/>
  <c r="BD31" i="65"/>
  <c r="BE30" i="65"/>
  <c r="BD30" i="65"/>
  <c r="BE29" i="65"/>
  <c r="BD29" i="65"/>
  <c r="BE28" i="65"/>
  <c r="BD28" i="65"/>
  <c r="BD27" i="65"/>
  <c r="BE26" i="65"/>
  <c r="BD26" i="65"/>
  <c r="BE25" i="65"/>
  <c r="BD25" i="65"/>
  <c r="BE24" i="65"/>
  <c r="BD24" i="65"/>
  <c r="BD23" i="65"/>
  <c r="BD21" i="65"/>
  <c r="BD20" i="65"/>
  <c r="BD19" i="65"/>
  <c r="BD18" i="65"/>
  <c r="BD17" i="65"/>
  <c r="BD14" i="65"/>
  <c r="BD13" i="65"/>
  <c r="BD12" i="65"/>
  <c r="BD11" i="65"/>
  <c r="BD10" i="65"/>
  <c r="BD9" i="65"/>
  <c r="BD8" i="65"/>
  <c r="BD7" i="65"/>
  <c r="AB79" i="40"/>
  <c r="AB78" i="40"/>
  <c r="AB77" i="40"/>
  <c r="AB76" i="40"/>
  <c r="AB74" i="40"/>
  <c r="AB73" i="40"/>
  <c r="AB72" i="40"/>
  <c r="AB69" i="40"/>
  <c r="AB68" i="40"/>
  <c r="AB63" i="40"/>
  <c r="AC62" i="40"/>
  <c r="AB62" i="40"/>
  <c r="AC61" i="40"/>
  <c r="AB61" i="40"/>
  <c r="AB60" i="40"/>
  <c r="AB59" i="40"/>
  <c r="AB58" i="40"/>
  <c r="AB57" i="40"/>
  <c r="AB56" i="40"/>
  <c r="AB55" i="40"/>
  <c r="AC54" i="40"/>
  <c r="AB54" i="40"/>
  <c r="AC53" i="40"/>
  <c r="AB53" i="40"/>
  <c r="AB52" i="40"/>
  <c r="AC50" i="40"/>
  <c r="AB50" i="40"/>
  <c r="AB49" i="40"/>
  <c r="AB48" i="40"/>
  <c r="AB47" i="40"/>
  <c r="AB46" i="40"/>
  <c r="AB45" i="40"/>
  <c r="AB44" i="40"/>
  <c r="AC43" i="40"/>
  <c r="AB43" i="40"/>
  <c r="AB42" i="40"/>
  <c r="AB41" i="40"/>
  <c r="AC40" i="40"/>
  <c r="AB40" i="40"/>
  <c r="AB39" i="40"/>
  <c r="AB38" i="40"/>
  <c r="AC37" i="40"/>
  <c r="AB37" i="40"/>
  <c r="AB36" i="40"/>
  <c r="AB35" i="40"/>
  <c r="AC33" i="40"/>
  <c r="AB33" i="40"/>
  <c r="AB32" i="40"/>
  <c r="AC31" i="40"/>
  <c r="AB31" i="40"/>
  <c r="AC30" i="40"/>
  <c r="AB30" i="40"/>
  <c r="AC29" i="40"/>
  <c r="AB29" i="40"/>
  <c r="AB28" i="40"/>
  <c r="AC27" i="40"/>
  <c r="AB27" i="40"/>
  <c r="AC26" i="40"/>
  <c r="AB26" i="40"/>
  <c r="AC25" i="40"/>
  <c r="AB25" i="40"/>
  <c r="AB24" i="40"/>
  <c r="AB22" i="40"/>
  <c r="AB21" i="40"/>
  <c r="AB20" i="40"/>
  <c r="AB19" i="40"/>
  <c r="AB18" i="40"/>
  <c r="AB16" i="40"/>
  <c r="AB15" i="40"/>
  <c r="AB14" i="40"/>
  <c r="AB13" i="40"/>
  <c r="AB12" i="40"/>
  <c r="AB11" i="40"/>
  <c r="AB10" i="40"/>
  <c r="AB8" i="40"/>
  <c r="AB7" i="40"/>
  <c r="BB77" i="65"/>
  <c r="BB76" i="65"/>
  <c r="BB75" i="65"/>
  <c r="BB74" i="65"/>
  <c r="BB72" i="65"/>
  <c r="BB71" i="65"/>
  <c r="BB70" i="65"/>
  <c r="BB69" i="65"/>
  <c r="BB68" i="65"/>
  <c r="BB67" i="65"/>
  <c r="BB62" i="65"/>
  <c r="BC61" i="65"/>
  <c r="BB61" i="65"/>
  <c r="BC60" i="65"/>
  <c r="BB60" i="65"/>
  <c r="BB59" i="65"/>
  <c r="BB58" i="65"/>
  <c r="BB57" i="65"/>
  <c r="BB56" i="65"/>
  <c r="BB55" i="65"/>
  <c r="BB54" i="65"/>
  <c r="BC53" i="65"/>
  <c r="BB53" i="65"/>
  <c r="BC52" i="65"/>
  <c r="BB52" i="65"/>
  <c r="BB51" i="65"/>
  <c r="BC49" i="65"/>
  <c r="BB49" i="65"/>
  <c r="BB48" i="65"/>
  <c r="BB47" i="65"/>
  <c r="BB46" i="65"/>
  <c r="BB45" i="65"/>
  <c r="BB44" i="65"/>
  <c r="BB43" i="65"/>
  <c r="BC42" i="65"/>
  <c r="BB42" i="65"/>
  <c r="BB41" i="65"/>
  <c r="BB40" i="65"/>
  <c r="BC39" i="65"/>
  <c r="BB39" i="65"/>
  <c r="BB38" i="65"/>
  <c r="BB37" i="65"/>
  <c r="BC36" i="65"/>
  <c r="BB36" i="65"/>
  <c r="BB35" i="65"/>
  <c r="BB34" i="65"/>
  <c r="BC32" i="65"/>
  <c r="BB32" i="65"/>
  <c r="BB31" i="65"/>
  <c r="BC30" i="65"/>
  <c r="BB30" i="65"/>
  <c r="BC29" i="65"/>
  <c r="BB29" i="65"/>
  <c r="BC28" i="65"/>
  <c r="BB28" i="65"/>
  <c r="BB27" i="65"/>
  <c r="BC26" i="65"/>
  <c r="BB26" i="65"/>
  <c r="BC25" i="65"/>
  <c r="BB25" i="65"/>
  <c r="BC24" i="65"/>
  <c r="BB24" i="65"/>
  <c r="BB23" i="65"/>
  <c r="BB21" i="65"/>
  <c r="BB20" i="65"/>
  <c r="BB19" i="65"/>
  <c r="BB18" i="65"/>
  <c r="BB17" i="65"/>
  <c r="BB14" i="65"/>
  <c r="BB13" i="65"/>
  <c r="BB12" i="65"/>
  <c r="BB11" i="65"/>
  <c r="BB10" i="65"/>
  <c r="BB9" i="65"/>
  <c r="BB8" i="65"/>
  <c r="BB7" i="65"/>
  <c r="H67" i="65"/>
  <c r="J67" i="65"/>
  <c r="L67" i="65"/>
  <c r="R67" i="65"/>
  <c r="V67" i="65"/>
  <c r="X67" i="65"/>
  <c r="Z67" i="65"/>
  <c r="AB67" i="65"/>
  <c r="AD67" i="65"/>
  <c r="T68" i="40" s="1"/>
  <c r="AF67" i="65"/>
  <c r="AH67" i="65"/>
  <c r="AJ67" i="65"/>
  <c r="AL67" i="65"/>
  <c r="AN67" i="65"/>
  <c r="AP67" i="65"/>
  <c r="AR67" i="65"/>
  <c r="AT67" i="65"/>
  <c r="AV67" i="65"/>
  <c r="AX67" i="65"/>
  <c r="BN7" i="65"/>
  <c r="BP7" i="65"/>
  <c r="BR7" i="65"/>
  <c r="BT7" i="65"/>
  <c r="BV7" i="65"/>
  <c r="BN8" i="65"/>
  <c r="BP8" i="65"/>
  <c r="BR8" i="65"/>
  <c r="BT8" i="65"/>
  <c r="BV8" i="65"/>
  <c r="BN9" i="65"/>
  <c r="BP9" i="65"/>
  <c r="BR9" i="65"/>
  <c r="BT9" i="65"/>
  <c r="BV9" i="65"/>
  <c r="BN10" i="65"/>
  <c r="BP10" i="65"/>
  <c r="BR10" i="65"/>
  <c r="BT10" i="65"/>
  <c r="BV10" i="65"/>
  <c r="BN11" i="65"/>
  <c r="BP11" i="65"/>
  <c r="BR11" i="65"/>
  <c r="BT11" i="65"/>
  <c r="BV11" i="65"/>
  <c r="BN12" i="65"/>
  <c r="BP12" i="65"/>
  <c r="BR12" i="65"/>
  <c r="BT12" i="65"/>
  <c r="BV12" i="65"/>
  <c r="BN13" i="65"/>
  <c r="BP13" i="65"/>
  <c r="BR13" i="65"/>
  <c r="BT13" i="65"/>
  <c r="BV13" i="65"/>
  <c r="BN14" i="65"/>
  <c r="BP14" i="65"/>
  <c r="BR14" i="65"/>
  <c r="BT14" i="65"/>
  <c r="BV14" i="65"/>
  <c r="BN17" i="65"/>
  <c r="BP17" i="65"/>
  <c r="BR17" i="65"/>
  <c r="BT17" i="65"/>
  <c r="BV17" i="65"/>
  <c r="BN18" i="65"/>
  <c r="BP18" i="65"/>
  <c r="BR18" i="65"/>
  <c r="BT18" i="65"/>
  <c r="BV18" i="65"/>
  <c r="BN19" i="65"/>
  <c r="BP19" i="65"/>
  <c r="BR19" i="65"/>
  <c r="BT19" i="65"/>
  <c r="BV19" i="65"/>
  <c r="BN20" i="65"/>
  <c r="BP20" i="65"/>
  <c r="BR20" i="65"/>
  <c r="BT20" i="65"/>
  <c r="BV20" i="65"/>
  <c r="BN21" i="65"/>
  <c r="BP21" i="65"/>
  <c r="BR21" i="65"/>
  <c r="BT21" i="65"/>
  <c r="BV21" i="65"/>
  <c r="BN23" i="65"/>
  <c r="BP23" i="65"/>
  <c r="BR23" i="65"/>
  <c r="BT23" i="65"/>
  <c r="BV23" i="65"/>
  <c r="BN24" i="65"/>
  <c r="BO24" i="65"/>
  <c r="BP24" i="65"/>
  <c r="BQ24" i="65"/>
  <c r="BR24" i="65"/>
  <c r="BS24" i="65"/>
  <c r="BT24" i="65"/>
  <c r="BU24" i="65"/>
  <c r="BV24" i="65"/>
  <c r="BW24" i="65"/>
  <c r="BN25" i="65"/>
  <c r="BO25" i="65"/>
  <c r="BP25" i="65"/>
  <c r="BQ25" i="65"/>
  <c r="BR25" i="65"/>
  <c r="BS25" i="65"/>
  <c r="BT25" i="65"/>
  <c r="BU25" i="65"/>
  <c r="BV25" i="65"/>
  <c r="BW25" i="65"/>
  <c r="BN26" i="65"/>
  <c r="BO26" i="65"/>
  <c r="BP26" i="65"/>
  <c r="BQ26" i="65"/>
  <c r="BR26" i="65"/>
  <c r="BS26" i="65"/>
  <c r="BT26" i="65"/>
  <c r="BU26" i="65"/>
  <c r="BV26" i="65"/>
  <c r="BW26" i="65"/>
  <c r="BN27" i="65"/>
  <c r="BP27" i="65"/>
  <c r="BR27" i="65"/>
  <c r="BT27" i="65"/>
  <c r="BV27" i="65"/>
  <c r="BN28" i="65"/>
  <c r="BO28" i="65"/>
  <c r="BP28" i="65"/>
  <c r="BQ28" i="65"/>
  <c r="BR28" i="65"/>
  <c r="BS28" i="65"/>
  <c r="BT28" i="65"/>
  <c r="BU28" i="65"/>
  <c r="BV28" i="65"/>
  <c r="BW28" i="65"/>
  <c r="BN29" i="65"/>
  <c r="BO29" i="65"/>
  <c r="BP29" i="65"/>
  <c r="BQ29" i="65"/>
  <c r="BR29" i="65"/>
  <c r="BS29" i="65"/>
  <c r="BT29" i="65"/>
  <c r="BU29" i="65"/>
  <c r="BV29" i="65"/>
  <c r="BW29" i="65"/>
  <c r="BN30" i="65"/>
  <c r="BO30" i="65"/>
  <c r="BP30" i="65"/>
  <c r="BQ30" i="65"/>
  <c r="BR30" i="65"/>
  <c r="BS30" i="65"/>
  <c r="BT30" i="65"/>
  <c r="BU30" i="65"/>
  <c r="BV30" i="65"/>
  <c r="BW30" i="65"/>
  <c r="BN31" i="65"/>
  <c r="BP31" i="65"/>
  <c r="BR31" i="65"/>
  <c r="BT31" i="65"/>
  <c r="BV31" i="65"/>
  <c r="BN32" i="65"/>
  <c r="BO32" i="65"/>
  <c r="BP32" i="65"/>
  <c r="BQ32" i="65"/>
  <c r="BR32" i="65"/>
  <c r="BS32" i="65"/>
  <c r="BT32" i="65"/>
  <c r="BU32" i="65"/>
  <c r="BV32" i="65"/>
  <c r="BW32" i="65"/>
  <c r="BN34" i="65"/>
  <c r="BP34" i="65"/>
  <c r="BR34" i="65"/>
  <c r="BT34" i="65"/>
  <c r="BV34" i="65"/>
  <c r="BN35" i="65"/>
  <c r="BP35" i="65"/>
  <c r="BR35" i="65"/>
  <c r="BT35" i="65"/>
  <c r="BV35" i="65"/>
  <c r="BN36" i="65"/>
  <c r="BO36" i="65"/>
  <c r="BP36" i="65"/>
  <c r="BQ36" i="65"/>
  <c r="BR36" i="65"/>
  <c r="BS36" i="65"/>
  <c r="BT36" i="65"/>
  <c r="BU36" i="65"/>
  <c r="BV36" i="65"/>
  <c r="BW36" i="65"/>
  <c r="BN37" i="65"/>
  <c r="BP37" i="65"/>
  <c r="BR37" i="65"/>
  <c r="BT37" i="65"/>
  <c r="BV37" i="65"/>
  <c r="BN38" i="65"/>
  <c r="BP38" i="65"/>
  <c r="BR38" i="65"/>
  <c r="BT38" i="65"/>
  <c r="BV38" i="65"/>
  <c r="BN39" i="65"/>
  <c r="BO39" i="65"/>
  <c r="BP39" i="65"/>
  <c r="BQ39" i="65"/>
  <c r="BR39" i="65"/>
  <c r="BS39" i="65"/>
  <c r="BT39" i="65"/>
  <c r="BU39" i="65"/>
  <c r="BV39" i="65"/>
  <c r="BW39" i="65"/>
  <c r="BN40" i="65"/>
  <c r="BP40" i="65"/>
  <c r="BR40" i="65"/>
  <c r="BT40" i="65"/>
  <c r="BV40" i="65"/>
  <c r="BN41" i="65"/>
  <c r="BP41" i="65"/>
  <c r="BR41" i="65"/>
  <c r="BT41" i="65"/>
  <c r="BV41" i="65"/>
  <c r="BN42" i="65"/>
  <c r="BO42" i="65"/>
  <c r="BP42" i="65"/>
  <c r="BQ42" i="65"/>
  <c r="BR42" i="65"/>
  <c r="BS42" i="65"/>
  <c r="BT42" i="65"/>
  <c r="BU42" i="65"/>
  <c r="BV42" i="65"/>
  <c r="BW42" i="65"/>
  <c r="BN43" i="65"/>
  <c r="BP43" i="65"/>
  <c r="BR43" i="65"/>
  <c r="BT43" i="65"/>
  <c r="BV43" i="65"/>
  <c r="BN44" i="65"/>
  <c r="BP44" i="65"/>
  <c r="BR44" i="65"/>
  <c r="BT44" i="65"/>
  <c r="BV44" i="65"/>
  <c r="BN45" i="65"/>
  <c r="BP45" i="65"/>
  <c r="BR45" i="65"/>
  <c r="BT45" i="65"/>
  <c r="BV45" i="65"/>
  <c r="BN46" i="65"/>
  <c r="BP46" i="65"/>
  <c r="BR46" i="65"/>
  <c r="BT46" i="65"/>
  <c r="BV46" i="65"/>
  <c r="BN47" i="65"/>
  <c r="BP47" i="65"/>
  <c r="BR47" i="65"/>
  <c r="BT47" i="65"/>
  <c r="BV47" i="65"/>
  <c r="BN48" i="65"/>
  <c r="BP48" i="65"/>
  <c r="BR48" i="65"/>
  <c r="BT48" i="65"/>
  <c r="BV48" i="65"/>
  <c r="BN49" i="65"/>
  <c r="BO49" i="65"/>
  <c r="BP49" i="65"/>
  <c r="BQ49" i="65"/>
  <c r="BR49" i="65"/>
  <c r="BS49" i="65"/>
  <c r="BT49" i="65"/>
  <c r="BU49" i="65"/>
  <c r="BV49" i="65"/>
  <c r="BW49" i="65"/>
  <c r="BN51" i="65"/>
  <c r="BP51" i="65"/>
  <c r="BR51" i="65"/>
  <c r="BT51" i="65"/>
  <c r="BV51" i="65"/>
  <c r="BN52" i="65"/>
  <c r="BO52" i="65"/>
  <c r="BP52" i="65"/>
  <c r="BQ52" i="65"/>
  <c r="BR52" i="65"/>
  <c r="BS52" i="65"/>
  <c r="BT52" i="65"/>
  <c r="BU52" i="65"/>
  <c r="BV52" i="65"/>
  <c r="BW52" i="65"/>
  <c r="BN53" i="65"/>
  <c r="BO53" i="65"/>
  <c r="BP53" i="65"/>
  <c r="BQ53" i="65"/>
  <c r="BR53" i="65"/>
  <c r="BS53" i="65"/>
  <c r="BT53" i="65"/>
  <c r="BU53" i="65"/>
  <c r="BV53" i="65"/>
  <c r="BW53" i="65"/>
  <c r="BN54" i="65"/>
  <c r="BP54" i="65"/>
  <c r="BR54" i="65"/>
  <c r="BT54" i="65"/>
  <c r="BV54" i="65"/>
  <c r="BN55" i="65"/>
  <c r="BP55" i="65"/>
  <c r="BR55" i="65"/>
  <c r="BT55" i="65"/>
  <c r="BV55" i="65"/>
  <c r="BN56" i="65"/>
  <c r="BP56" i="65"/>
  <c r="BR56" i="65"/>
  <c r="BT56" i="65"/>
  <c r="BV56" i="65"/>
  <c r="BN57" i="65"/>
  <c r="BP57" i="65"/>
  <c r="BR57" i="65"/>
  <c r="BT57" i="65"/>
  <c r="BV57" i="65"/>
  <c r="BN58" i="65"/>
  <c r="BP58" i="65"/>
  <c r="BR58" i="65"/>
  <c r="BT58" i="65"/>
  <c r="BV58" i="65"/>
  <c r="BN59" i="65"/>
  <c r="BP59" i="65"/>
  <c r="BR59" i="65"/>
  <c r="BT59" i="65"/>
  <c r="BV59" i="65"/>
  <c r="BN60" i="65"/>
  <c r="BO60" i="65"/>
  <c r="BP60" i="65"/>
  <c r="BQ60" i="65"/>
  <c r="BR60" i="65"/>
  <c r="BS60" i="65"/>
  <c r="BT60" i="65"/>
  <c r="BU60" i="65"/>
  <c r="BV60" i="65"/>
  <c r="BW60" i="65"/>
  <c r="BN61" i="65"/>
  <c r="BO61" i="65"/>
  <c r="BP61" i="65"/>
  <c r="BQ61" i="65"/>
  <c r="BR61" i="65"/>
  <c r="BS61" i="65"/>
  <c r="BT61" i="65"/>
  <c r="BU61" i="65"/>
  <c r="BV61" i="65"/>
  <c r="BW61" i="65"/>
  <c r="BN62" i="65"/>
  <c r="BP62" i="65"/>
  <c r="BR62" i="65"/>
  <c r="BT62" i="65"/>
  <c r="BV62" i="65"/>
  <c r="BJ62" i="65"/>
  <c r="BH62" i="65"/>
  <c r="BF62" i="65"/>
  <c r="AZ62" i="65"/>
  <c r="AX62" i="65"/>
  <c r="AV62" i="65"/>
  <c r="AT62" i="65"/>
  <c r="AR62" i="65"/>
  <c r="AP62" i="65"/>
  <c r="AN62" i="65"/>
  <c r="AL62" i="65"/>
  <c r="AJ62" i="65"/>
  <c r="AH62" i="65"/>
  <c r="AF62" i="65"/>
  <c r="AD62" i="65"/>
  <c r="AB62" i="65"/>
  <c r="Z62" i="65"/>
  <c r="X62" i="65"/>
  <c r="V62" i="65"/>
  <c r="R62" i="65"/>
  <c r="L62" i="65"/>
  <c r="J62" i="65"/>
  <c r="H62" i="65"/>
  <c r="BK61" i="65"/>
  <c r="BJ61" i="65"/>
  <c r="BI61" i="65"/>
  <c r="BH61" i="65"/>
  <c r="BG61" i="65"/>
  <c r="BF61" i="65"/>
  <c r="BA61" i="65"/>
  <c r="AZ61" i="65"/>
  <c r="AY61" i="65"/>
  <c r="AX61" i="65"/>
  <c r="AW61" i="65"/>
  <c r="AV61" i="65"/>
  <c r="AU61" i="65"/>
  <c r="AT61" i="65"/>
  <c r="AS61" i="65"/>
  <c r="AR61" i="65"/>
  <c r="AQ61" i="65"/>
  <c r="AP61" i="65"/>
  <c r="AO61" i="65"/>
  <c r="AN61" i="65"/>
  <c r="AM61" i="65"/>
  <c r="AL61" i="65"/>
  <c r="AK61" i="65"/>
  <c r="AJ61" i="65"/>
  <c r="AI61" i="65"/>
  <c r="AH61" i="65"/>
  <c r="AG61" i="65"/>
  <c r="AF61" i="65"/>
  <c r="AE61" i="65"/>
  <c r="AD61" i="65"/>
  <c r="AC61" i="65"/>
  <c r="AB61" i="65"/>
  <c r="AA61" i="65"/>
  <c r="Z61" i="65"/>
  <c r="Y61" i="65"/>
  <c r="X61" i="65"/>
  <c r="W61" i="65"/>
  <c r="V61" i="65"/>
  <c r="S61" i="65"/>
  <c r="R61" i="65"/>
  <c r="M61" i="65"/>
  <c r="L61" i="65"/>
  <c r="K61" i="65"/>
  <c r="J61" i="65"/>
  <c r="I61" i="65"/>
  <c r="H61" i="65"/>
  <c r="B61" i="65" s="1"/>
  <c r="BK60" i="65"/>
  <c r="BJ60" i="65"/>
  <c r="BI60" i="65"/>
  <c r="BH60" i="65"/>
  <c r="BG60" i="65"/>
  <c r="BF60" i="65"/>
  <c r="BA60" i="65"/>
  <c r="AZ60" i="65"/>
  <c r="AY60" i="65"/>
  <c r="AX60" i="65"/>
  <c r="AW60" i="65"/>
  <c r="AV60" i="65"/>
  <c r="AU60" i="65"/>
  <c r="AT60" i="65"/>
  <c r="AS60" i="65"/>
  <c r="AR60" i="65"/>
  <c r="AQ60" i="65"/>
  <c r="AP60" i="65"/>
  <c r="AO60" i="65"/>
  <c r="AN60" i="65"/>
  <c r="AM60" i="65"/>
  <c r="AL60" i="65"/>
  <c r="AK60" i="65"/>
  <c r="AJ60" i="65"/>
  <c r="AI60" i="65"/>
  <c r="AH60" i="65"/>
  <c r="AG60" i="65"/>
  <c r="AF60" i="65"/>
  <c r="AE60" i="65"/>
  <c r="AD60" i="65"/>
  <c r="AC60" i="65"/>
  <c r="AB60" i="65"/>
  <c r="AA60" i="65"/>
  <c r="Z60" i="65"/>
  <c r="Y60" i="65"/>
  <c r="X60" i="65"/>
  <c r="W60" i="65"/>
  <c r="V60" i="65"/>
  <c r="S60" i="65"/>
  <c r="R60" i="65"/>
  <c r="M60" i="65"/>
  <c r="L60" i="65"/>
  <c r="K60" i="65"/>
  <c r="J60" i="65"/>
  <c r="I60" i="65"/>
  <c r="C60" i="65" s="1"/>
  <c r="H60" i="65"/>
  <c r="B60" i="65" s="1"/>
  <c r="BJ59" i="65"/>
  <c r="BH59" i="65"/>
  <c r="BF59" i="65"/>
  <c r="AZ59" i="65"/>
  <c r="AX59" i="65"/>
  <c r="AV59" i="65"/>
  <c r="AT59" i="65"/>
  <c r="AR59" i="65"/>
  <c r="AP59" i="65"/>
  <c r="AN59" i="65"/>
  <c r="AL59" i="65"/>
  <c r="AJ59" i="65"/>
  <c r="AH59" i="65"/>
  <c r="AF59" i="65"/>
  <c r="AD59" i="65"/>
  <c r="AB59" i="65"/>
  <c r="Z59" i="65"/>
  <c r="X59" i="65"/>
  <c r="V59" i="65"/>
  <c r="R59" i="65"/>
  <c r="L59" i="65"/>
  <c r="J59" i="65"/>
  <c r="H59" i="65"/>
  <c r="BJ58" i="65"/>
  <c r="BH58" i="65"/>
  <c r="BF58" i="65"/>
  <c r="AZ58" i="65"/>
  <c r="AX58" i="65"/>
  <c r="AV58" i="65"/>
  <c r="AT58" i="65"/>
  <c r="AR58" i="65"/>
  <c r="AP58" i="65"/>
  <c r="AN58" i="65"/>
  <c r="AL58" i="65"/>
  <c r="AJ58" i="65"/>
  <c r="AH58" i="65"/>
  <c r="AF58" i="65"/>
  <c r="AD58" i="65"/>
  <c r="AB58" i="65"/>
  <c r="Z58" i="65"/>
  <c r="X58" i="65"/>
  <c r="V58" i="65"/>
  <c r="R58" i="65"/>
  <c r="L58" i="65"/>
  <c r="J58" i="65"/>
  <c r="H58" i="65"/>
  <c r="BJ57" i="65"/>
  <c r="BH57" i="65"/>
  <c r="BF57" i="65"/>
  <c r="AZ57" i="65"/>
  <c r="AX57" i="65"/>
  <c r="AV57" i="65"/>
  <c r="AT57" i="65"/>
  <c r="AR57" i="65"/>
  <c r="AP57" i="65"/>
  <c r="AN57" i="65"/>
  <c r="AL57" i="65"/>
  <c r="AJ57" i="65"/>
  <c r="AH57" i="65"/>
  <c r="AF57" i="65"/>
  <c r="AD57" i="65"/>
  <c r="AB57" i="65"/>
  <c r="Z57" i="65"/>
  <c r="X57" i="65"/>
  <c r="V57" i="65"/>
  <c r="R57" i="65"/>
  <c r="L57" i="65"/>
  <c r="J57" i="65"/>
  <c r="H57" i="65"/>
  <c r="BJ56" i="65"/>
  <c r="BH56" i="65"/>
  <c r="BF56" i="65"/>
  <c r="AZ56" i="65"/>
  <c r="AX56" i="65"/>
  <c r="AV56" i="65"/>
  <c r="AT56" i="65"/>
  <c r="AR56" i="65"/>
  <c r="AP56" i="65"/>
  <c r="AN56" i="65"/>
  <c r="AL56" i="65"/>
  <c r="AJ56" i="65"/>
  <c r="AH56" i="65"/>
  <c r="AF56" i="65"/>
  <c r="AD56" i="65"/>
  <c r="AB56" i="65"/>
  <c r="Z56" i="65"/>
  <c r="X56" i="65"/>
  <c r="V56" i="65"/>
  <c r="R56" i="65"/>
  <c r="L56" i="65"/>
  <c r="J56" i="65"/>
  <c r="H56" i="65"/>
  <c r="B56" i="65" s="1"/>
  <c r="BJ55" i="65"/>
  <c r="BH55" i="65"/>
  <c r="BF55" i="65"/>
  <c r="AZ55" i="65"/>
  <c r="AX55" i="65"/>
  <c r="AV55" i="65"/>
  <c r="AT55" i="65"/>
  <c r="AR55" i="65"/>
  <c r="AP55" i="65"/>
  <c r="AN55" i="65"/>
  <c r="AL55" i="65"/>
  <c r="AJ55" i="65"/>
  <c r="AH55" i="65"/>
  <c r="AF55" i="65"/>
  <c r="AD55" i="65"/>
  <c r="AB55" i="65"/>
  <c r="Z55" i="65"/>
  <c r="X55" i="65"/>
  <c r="V55" i="65"/>
  <c r="R55" i="65"/>
  <c r="L55" i="65"/>
  <c r="J55" i="65"/>
  <c r="H55" i="65"/>
  <c r="BJ54" i="65"/>
  <c r="BH54" i="65"/>
  <c r="BF54" i="65"/>
  <c r="AZ54" i="65"/>
  <c r="AX54" i="65"/>
  <c r="AV54" i="65"/>
  <c r="AT54" i="65"/>
  <c r="AR54" i="65"/>
  <c r="AP54" i="65"/>
  <c r="AN54" i="65"/>
  <c r="AL54" i="65"/>
  <c r="AJ54" i="65"/>
  <c r="AH54" i="65"/>
  <c r="AF54" i="65"/>
  <c r="AD54" i="65"/>
  <c r="AB54" i="65"/>
  <c r="AB50" i="65" s="1"/>
  <c r="Z54" i="65"/>
  <c r="X54" i="65"/>
  <c r="V54" i="65"/>
  <c r="R54" i="65"/>
  <c r="R50" i="65" s="1"/>
  <c r="L54" i="65"/>
  <c r="J54" i="65"/>
  <c r="H54" i="65"/>
  <c r="BK53" i="65"/>
  <c r="BJ53" i="65"/>
  <c r="BI53" i="65"/>
  <c r="BH53" i="65"/>
  <c r="BG53" i="65"/>
  <c r="BF53" i="65"/>
  <c r="BA53" i="65"/>
  <c r="AZ53" i="65"/>
  <c r="AY53" i="65"/>
  <c r="AX53" i="65"/>
  <c r="AW53" i="65"/>
  <c r="AV53" i="65"/>
  <c r="AU53" i="65"/>
  <c r="AT53" i="65"/>
  <c r="AS53" i="65"/>
  <c r="AR53" i="65"/>
  <c r="AQ53" i="65"/>
  <c r="AP53" i="65"/>
  <c r="AO53" i="65"/>
  <c r="AN53" i="65"/>
  <c r="AM53" i="65"/>
  <c r="AL53" i="65"/>
  <c r="AK53" i="65"/>
  <c r="AJ53" i="65"/>
  <c r="AI53" i="65"/>
  <c r="AH53" i="65"/>
  <c r="AG53" i="65"/>
  <c r="AF53" i="65"/>
  <c r="AE53" i="65"/>
  <c r="AD53" i="65"/>
  <c r="AC53" i="65"/>
  <c r="AB53" i="65"/>
  <c r="AA53" i="65"/>
  <c r="Z53" i="65"/>
  <c r="Y53" i="65"/>
  <c r="X53" i="65"/>
  <c r="W53" i="65"/>
  <c r="V53" i="65"/>
  <c r="S53" i="65"/>
  <c r="R53" i="65"/>
  <c r="M53" i="65"/>
  <c r="L53" i="65"/>
  <c r="K53" i="65"/>
  <c r="J53" i="65"/>
  <c r="I53" i="65"/>
  <c r="C53" i="65" s="1"/>
  <c r="H53" i="65"/>
  <c r="B53" i="65" s="1"/>
  <c r="BK52" i="65"/>
  <c r="BJ52" i="65"/>
  <c r="BI52" i="65"/>
  <c r="BH52" i="65"/>
  <c r="BG52" i="65"/>
  <c r="BF52" i="65"/>
  <c r="BA52" i="65"/>
  <c r="AZ52" i="65"/>
  <c r="AY52" i="65"/>
  <c r="AX52" i="65"/>
  <c r="AW52" i="65"/>
  <c r="AV52" i="65"/>
  <c r="AU52" i="65"/>
  <c r="AT52" i="65"/>
  <c r="AS52" i="65"/>
  <c r="AR52" i="65"/>
  <c r="AQ52" i="65"/>
  <c r="AP52" i="65"/>
  <c r="AO52" i="65"/>
  <c r="AN52" i="65"/>
  <c r="AM52" i="65"/>
  <c r="AL52" i="65"/>
  <c r="AK52" i="65"/>
  <c r="AJ52" i="65"/>
  <c r="AI52" i="65"/>
  <c r="AH52" i="65"/>
  <c r="AG52" i="65"/>
  <c r="AF52" i="65"/>
  <c r="AE52" i="65"/>
  <c r="AD52" i="65"/>
  <c r="AC52" i="65"/>
  <c r="AB52" i="65"/>
  <c r="AA52" i="65"/>
  <c r="Z52" i="65"/>
  <c r="Y52" i="65"/>
  <c r="X52" i="65"/>
  <c r="W52" i="65"/>
  <c r="V52" i="65"/>
  <c r="S52" i="65"/>
  <c r="R52" i="65"/>
  <c r="M52" i="65"/>
  <c r="L52" i="65"/>
  <c r="K52" i="65"/>
  <c r="J52" i="65"/>
  <c r="I52" i="65"/>
  <c r="H52" i="65"/>
  <c r="B52" i="65" s="1"/>
  <c r="BJ51" i="65"/>
  <c r="BH51" i="65"/>
  <c r="BF51" i="65"/>
  <c r="AZ51" i="65"/>
  <c r="AX51" i="65"/>
  <c r="AV51" i="65"/>
  <c r="AT51" i="65"/>
  <c r="AR51" i="65"/>
  <c r="AP51" i="65"/>
  <c r="AN51" i="65"/>
  <c r="AL51" i="65"/>
  <c r="AJ51" i="65"/>
  <c r="AH51" i="65"/>
  <c r="AF51" i="65"/>
  <c r="AD51" i="65"/>
  <c r="AB51" i="65"/>
  <c r="Z51" i="65"/>
  <c r="X51" i="65"/>
  <c r="V51" i="65"/>
  <c r="R51" i="65"/>
  <c r="L51" i="65"/>
  <c r="B51" i="65" s="1"/>
  <c r="J51" i="65"/>
  <c r="H51" i="65"/>
  <c r="BK49" i="65"/>
  <c r="BJ49" i="65"/>
  <c r="BI49" i="65"/>
  <c r="BH49" i="65"/>
  <c r="BG49" i="65"/>
  <c r="BF49" i="65"/>
  <c r="BA49" i="65"/>
  <c r="AZ49" i="65"/>
  <c r="AY49" i="65"/>
  <c r="AX49" i="65"/>
  <c r="AW49" i="65"/>
  <c r="AV49" i="65"/>
  <c r="AU49" i="65"/>
  <c r="AT49" i="65"/>
  <c r="AS49" i="65"/>
  <c r="AR49" i="65"/>
  <c r="AQ49" i="65"/>
  <c r="AP49" i="65"/>
  <c r="AO49" i="65"/>
  <c r="AN49" i="65"/>
  <c r="AM49" i="65"/>
  <c r="AL49" i="65"/>
  <c r="AK49" i="65"/>
  <c r="AJ49" i="65"/>
  <c r="AI49" i="65"/>
  <c r="AH49" i="65"/>
  <c r="AG49" i="65"/>
  <c r="AF49" i="65"/>
  <c r="AE49" i="65"/>
  <c r="U50" i="40" s="1"/>
  <c r="AD49" i="65"/>
  <c r="T50" i="40" s="1"/>
  <c r="AC49" i="65"/>
  <c r="AB49" i="65"/>
  <c r="AA49" i="65"/>
  <c r="Z49" i="65"/>
  <c r="Y49" i="65"/>
  <c r="X49" i="65"/>
  <c r="W49" i="65"/>
  <c r="V49" i="65"/>
  <c r="S49" i="65"/>
  <c r="R49" i="65"/>
  <c r="M49" i="65"/>
  <c r="L49" i="65"/>
  <c r="K49" i="65"/>
  <c r="J49" i="65"/>
  <c r="I49" i="65"/>
  <c r="H49" i="65"/>
  <c r="BJ48" i="65"/>
  <c r="BH48" i="65"/>
  <c r="BF48" i="65"/>
  <c r="AZ48" i="65"/>
  <c r="AX48" i="65"/>
  <c r="AV48" i="65"/>
  <c r="AT48" i="65"/>
  <c r="AR48" i="65"/>
  <c r="AP48" i="65"/>
  <c r="AN48" i="65"/>
  <c r="AL48" i="65"/>
  <c r="AJ48" i="65"/>
  <c r="AH48" i="65"/>
  <c r="AF48" i="65"/>
  <c r="AD48" i="65"/>
  <c r="T49" i="40" s="1"/>
  <c r="AB48" i="65"/>
  <c r="Z48" i="65"/>
  <c r="X48" i="65"/>
  <c r="V48" i="65"/>
  <c r="R48" i="65"/>
  <c r="L48" i="65"/>
  <c r="J48" i="65"/>
  <c r="H48" i="65"/>
  <c r="BJ47" i="65"/>
  <c r="BH47" i="65"/>
  <c r="BF47" i="65"/>
  <c r="AZ47" i="65"/>
  <c r="AX47" i="65"/>
  <c r="AV47" i="65"/>
  <c r="AT47" i="65"/>
  <c r="AR47" i="65"/>
  <c r="AP47" i="65"/>
  <c r="AN47" i="65"/>
  <c r="AL47" i="65"/>
  <c r="AJ47" i="65"/>
  <c r="AH47" i="65"/>
  <c r="AF47" i="65"/>
  <c r="AD47" i="65"/>
  <c r="T48" i="40" s="1"/>
  <c r="AB47" i="65"/>
  <c r="Z47" i="65"/>
  <c r="X47" i="65"/>
  <c r="V47" i="65"/>
  <c r="R47" i="65"/>
  <c r="L47" i="65"/>
  <c r="J47" i="65"/>
  <c r="H47" i="65"/>
  <c r="BJ46" i="65"/>
  <c r="BH46" i="65"/>
  <c r="BF46" i="65"/>
  <c r="AZ46" i="65"/>
  <c r="AX46" i="65"/>
  <c r="AV46" i="65"/>
  <c r="AT46" i="65"/>
  <c r="AR46" i="65"/>
  <c r="AP46" i="65"/>
  <c r="AN46" i="65"/>
  <c r="AL46" i="65"/>
  <c r="AJ46" i="65"/>
  <c r="AH46" i="65"/>
  <c r="AF46" i="65"/>
  <c r="AD46" i="65"/>
  <c r="T47" i="40" s="1"/>
  <c r="AB46" i="65"/>
  <c r="Z46" i="65"/>
  <c r="X46" i="65"/>
  <c r="V46" i="65"/>
  <c r="R46" i="65"/>
  <c r="L46" i="65"/>
  <c r="J46" i="65"/>
  <c r="H46" i="65"/>
  <c r="BJ45" i="65"/>
  <c r="BH45" i="65"/>
  <c r="BF45" i="65"/>
  <c r="AZ45" i="65"/>
  <c r="AX45" i="65"/>
  <c r="AV45" i="65"/>
  <c r="AT45" i="65"/>
  <c r="AR45" i="65"/>
  <c r="AP45" i="65"/>
  <c r="AN45" i="65"/>
  <c r="AL45" i="65"/>
  <c r="AJ45" i="65"/>
  <c r="AH45" i="65"/>
  <c r="AF45" i="65"/>
  <c r="AD45" i="65"/>
  <c r="T46" i="40" s="1"/>
  <c r="AB45" i="65"/>
  <c r="Z45" i="65"/>
  <c r="X45" i="65"/>
  <c r="V45" i="65"/>
  <c r="R45" i="65"/>
  <c r="L45" i="65"/>
  <c r="J45" i="65"/>
  <c r="H45" i="65"/>
  <c r="BJ44" i="65"/>
  <c r="BH44" i="65"/>
  <c r="BF44" i="65"/>
  <c r="AZ44" i="65"/>
  <c r="AX44" i="65"/>
  <c r="AV44" i="65"/>
  <c r="AT44" i="65"/>
  <c r="AR44" i="65"/>
  <c r="AP44" i="65"/>
  <c r="AN44" i="65"/>
  <c r="AL44" i="65"/>
  <c r="AJ44" i="65"/>
  <c r="AH44" i="65"/>
  <c r="AF44" i="65"/>
  <c r="AD44" i="65"/>
  <c r="T45" i="40" s="1"/>
  <c r="AB44" i="65"/>
  <c r="Z44" i="65"/>
  <c r="X44" i="65"/>
  <c r="V44" i="65"/>
  <c r="R44" i="65"/>
  <c r="L44" i="65"/>
  <c r="J44" i="65"/>
  <c r="H44" i="65"/>
  <c r="BJ43" i="65"/>
  <c r="BH43" i="65"/>
  <c r="BF43" i="65"/>
  <c r="AZ43" i="65"/>
  <c r="AX43" i="65"/>
  <c r="AV43" i="65"/>
  <c r="AT43" i="65"/>
  <c r="AR43" i="65"/>
  <c r="AP43" i="65"/>
  <c r="AN43" i="65"/>
  <c r="AL43" i="65"/>
  <c r="AJ43" i="65"/>
  <c r="AH43" i="65"/>
  <c r="AF43" i="65"/>
  <c r="AD43" i="65"/>
  <c r="T44" i="40" s="1"/>
  <c r="AB43" i="65"/>
  <c r="Z43" i="65"/>
  <c r="X43" i="65"/>
  <c r="V43" i="65"/>
  <c r="R43" i="65"/>
  <c r="L43" i="65"/>
  <c r="J43" i="65"/>
  <c r="H43" i="65"/>
  <c r="BK42" i="65"/>
  <c r="BJ42" i="65"/>
  <c r="BI42" i="65"/>
  <c r="BH42" i="65"/>
  <c r="BG42" i="65"/>
  <c r="BF42" i="65"/>
  <c r="BA42" i="65"/>
  <c r="AZ42" i="65"/>
  <c r="AY42" i="65"/>
  <c r="AX42" i="65"/>
  <c r="AW42" i="65"/>
  <c r="AV42" i="65"/>
  <c r="AU42" i="65"/>
  <c r="AT42" i="65"/>
  <c r="AS42" i="65"/>
  <c r="AR42" i="65"/>
  <c r="AQ42" i="65"/>
  <c r="AP42" i="65"/>
  <c r="AO42" i="65"/>
  <c r="AN42" i="65"/>
  <c r="AM42" i="65"/>
  <c r="AL42" i="65"/>
  <c r="AK42" i="65"/>
  <c r="AJ42" i="65"/>
  <c r="AI42" i="65"/>
  <c r="AH42" i="65"/>
  <c r="AG42" i="65"/>
  <c r="AF42" i="65"/>
  <c r="AE42" i="65"/>
  <c r="U43" i="40" s="1"/>
  <c r="AD42" i="65"/>
  <c r="T43" i="40" s="1"/>
  <c r="AC42" i="65"/>
  <c r="AB42" i="65"/>
  <c r="AA42" i="65"/>
  <c r="Z42" i="65"/>
  <c r="Y42" i="65"/>
  <c r="X42" i="65"/>
  <c r="W42" i="65"/>
  <c r="V42" i="65"/>
  <c r="S42" i="65"/>
  <c r="R42" i="65"/>
  <c r="M42" i="65"/>
  <c r="L42" i="65"/>
  <c r="K42" i="65"/>
  <c r="J42" i="65"/>
  <c r="I42" i="65"/>
  <c r="H42" i="65"/>
  <c r="BJ41" i="65"/>
  <c r="BH41" i="65"/>
  <c r="BF41" i="65"/>
  <c r="AZ41" i="65"/>
  <c r="AX41" i="65"/>
  <c r="AV41" i="65"/>
  <c r="AT41" i="65"/>
  <c r="AR41" i="65"/>
  <c r="AP41" i="65"/>
  <c r="AN41" i="65"/>
  <c r="AL41" i="65"/>
  <c r="AJ41" i="65"/>
  <c r="AH41" i="65"/>
  <c r="AF41" i="65"/>
  <c r="AD41" i="65"/>
  <c r="T42" i="40" s="1"/>
  <c r="AB41" i="65"/>
  <c r="Z41" i="65"/>
  <c r="X41" i="65"/>
  <c r="V41" i="65"/>
  <c r="R41" i="65"/>
  <c r="L41" i="65"/>
  <c r="J41" i="65"/>
  <c r="H41" i="65"/>
  <c r="BJ40" i="65"/>
  <c r="BH40" i="65"/>
  <c r="BF40" i="65"/>
  <c r="AZ40" i="65"/>
  <c r="AX40" i="65"/>
  <c r="AV40" i="65"/>
  <c r="AT40" i="65"/>
  <c r="AR40" i="65"/>
  <c r="AP40" i="65"/>
  <c r="AN40" i="65"/>
  <c r="AL40" i="65"/>
  <c r="AJ40" i="65"/>
  <c r="AH40" i="65"/>
  <c r="AF40" i="65"/>
  <c r="AD40" i="65"/>
  <c r="T41" i="40" s="1"/>
  <c r="AB40" i="65"/>
  <c r="Z40" i="65"/>
  <c r="X40" i="65"/>
  <c r="V40" i="65"/>
  <c r="R40" i="65"/>
  <c r="L40" i="65"/>
  <c r="J40" i="65"/>
  <c r="H40" i="65"/>
  <c r="BK39" i="65"/>
  <c r="BJ39" i="65"/>
  <c r="BI39" i="65"/>
  <c r="BH39" i="65"/>
  <c r="BG39" i="65"/>
  <c r="BF39" i="65"/>
  <c r="BA39" i="65"/>
  <c r="AZ39" i="65"/>
  <c r="AY39" i="65"/>
  <c r="AX39" i="65"/>
  <c r="AW39" i="65"/>
  <c r="AV39" i="65"/>
  <c r="AU39" i="65"/>
  <c r="AT39" i="65"/>
  <c r="AS39" i="65"/>
  <c r="AR39" i="65"/>
  <c r="AQ39" i="65"/>
  <c r="AP39" i="65"/>
  <c r="AO39" i="65"/>
  <c r="AN39" i="65"/>
  <c r="AM39" i="65"/>
  <c r="AL39" i="65"/>
  <c r="AK39" i="65"/>
  <c r="AJ39" i="65"/>
  <c r="AI39" i="65"/>
  <c r="AH39" i="65"/>
  <c r="AG39" i="65"/>
  <c r="AF39" i="65"/>
  <c r="AE39" i="65"/>
  <c r="U40" i="40"/>
  <c r="AD39" i="65"/>
  <c r="T40" i="40" s="1"/>
  <c r="AC39" i="65"/>
  <c r="AB39" i="65"/>
  <c r="AA39" i="65"/>
  <c r="Z39" i="65"/>
  <c r="Y39" i="65"/>
  <c r="X39" i="65"/>
  <c r="W39" i="65"/>
  <c r="V39" i="65"/>
  <c r="S39" i="65"/>
  <c r="R39" i="65"/>
  <c r="M39" i="65"/>
  <c r="L39" i="65"/>
  <c r="K39" i="65"/>
  <c r="J39" i="65"/>
  <c r="I39" i="65"/>
  <c r="C39" i="65" s="1"/>
  <c r="H39" i="65"/>
  <c r="BJ38" i="65"/>
  <c r="BH38" i="65"/>
  <c r="BF38" i="65"/>
  <c r="AZ38" i="65"/>
  <c r="AX38" i="65"/>
  <c r="AV38" i="65"/>
  <c r="AT38" i="65"/>
  <c r="AR38" i="65"/>
  <c r="AP38" i="65"/>
  <c r="AN38" i="65"/>
  <c r="AL38" i="65"/>
  <c r="AJ38" i="65"/>
  <c r="AH38" i="65"/>
  <c r="AF38" i="65"/>
  <c r="AD38" i="65"/>
  <c r="T39" i="40" s="1"/>
  <c r="AB38" i="65"/>
  <c r="Z38" i="65"/>
  <c r="X38" i="65"/>
  <c r="V38" i="65"/>
  <c r="R38" i="65"/>
  <c r="L38" i="65"/>
  <c r="J38" i="65"/>
  <c r="H38" i="65"/>
  <c r="BJ37" i="65"/>
  <c r="BH37" i="65"/>
  <c r="BF37" i="65"/>
  <c r="AZ37" i="65"/>
  <c r="AX37" i="65"/>
  <c r="AV37" i="65"/>
  <c r="AT37" i="65"/>
  <c r="AR37" i="65"/>
  <c r="AP37" i="65"/>
  <c r="AN37" i="65"/>
  <c r="AL37" i="65"/>
  <c r="AJ37" i="65"/>
  <c r="AH37" i="65"/>
  <c r="AF37" i="65"/>
  <c r="AD37" i="65"/>
  <c r="T38" i="40" s="1"/>
  <c r="AB37" i="65"/>
  <c r="Z37" i="65"/>
  <c r="X37" i="65"/>
  <c r="V37" i="65"/>
  <c r="R37" i="65"/>
  <c r="L37" i="65"/>
  <c r="J37" i="65"/>
  <c r="H37" i="65"/>
  <c r="BK36" i="65"/>
  <c r="BJ36" i="65"/>
  <c r="BI36" i="65"/>
  <c r="BH36" i="65"/>
  <c r="BG36" i="65"/>
  <c r="BF36" i="65"/>
  <c r="BA36" i="65"/>
  <c r="AZ36" i="65"/>
  <c r="AY36" i="65"/>
  <c r="AX36" i="65"/>
  <c r="AW36" i="65"/>
  <c r="AV36" i="65"/>
  <c r="AU36" i="65"/>
  <c r="AT36" i="65"/>
  <c r="AS36" i="65"/>
  <c r="AR36" i="65"/>
  <c r="AQ36" i="65"/>
  <c r="AP36" i="65"/>
  <c r="AO36" i="65"/>
  <c r="AN36" i="65"/>
  <c r="AM36" i="65"/>
  <c r="AL36" i="65"/>
  <c r="AK36" i="65"/>
  <c r="AJ36" i="65"/>
  <c r="AI36" i="65"/>
  <c r="AH36" i="65"/>
  <c r="AG36" i="65"/>
  <c r="AF36" i="65"/>
  <c r="AE36" i="65"/>
  <c r="U37" i="40" s="1"/>
  <c r="AD36" i="65"/>
  <c r="T37" i="40" s="1"/>
  <c r="AC36" i="65"/>
  <c r="AB36" i="65"/>
  <c r="AA36" i="65"/>
  <c r="Z36" i="65"/>
  <c r="Y36" i="65"/>
  <c r="X36" i="65"/>
  <c r="W36" i="65"/>
  <c r="V36" i="65"/>
  <c r="S36" i="65"/>
  <c r="R36" i="65"/>
  <c r="M36" i="65"/>
  <c r="L36" i="65"/>
  <c r="K36" i="65"/>
  <c r="J36" i="65"/>
  <c r="I36" i="65"/>
  <c r="C36" i="65" s="1"/>
  <c r="H36" i="65"/>
  <c r="BJ35" i="65"/>
  <c r="BH35" i="65"/>
  <c r="BF35" i="65"/>
  <c r="AZ35" i="65"/>
  <c r="AX35" i="65"/>
  <c r="AV35" i="65"/>
  <c r="AT35" i="65"/>
  <c r="AR35" i="65"/>
  <c r="AP35" i="65"/>
  <c r="AN35" i="65"/>
  <c r="AL35" i="65"/>
  <c r="AJ35" i="65"/>
  <c r="AH35" i="65"/>
  <c r="AF35" i="65"/>
  <c r="AD35" i="65"/>
  <c r="T36" i="40" s="1"/>
  <c r="AB35" i="65"/>
  <c r="Z35" i="65"/>
  <c r="X35" i="65"/>
  <c r="V35" i="65"/>
  <c r="R35" i="65"/>
  <c r="L35" i="65"/>
  <c r="J35" i="65"/>
  <c r="H35" i="65"/>
  <c r="BJ34" i="65"/>
  <c r="BH34" i="65"/>
  <c r="BF34" i="65"/>
  <c r="AZ34" i="65"/>
  <c r="AX34" i="65"/>
  <c r="AV34" i="65"/>
  <c r="AT34" i="65"/>
  <c r="AR34" i="65"/>
  <c r="AP34" i="65"/>
  <c r="AN34" i="65"/>
  <c r="AL34" i="65"/>
  <c r="AJ34" i="65"/>
  <c r="AH34" i="65"/>
  <c r="AF34" i="65"/>
  <c r="AD34" i="65"/>
  <c r="AB34" i="65"/>
  <c r="Z34" i="65"/>
  <c r="X34" i="65"/>
  <c r="V34" i="65"/>
  <c r="R34" i="65"/>
  <c r="L34" i="65"/>
  <c r="J34" i="65"/>
  <c r="H34" i="65"/>
  <c r="BK32" i="65"/>
  <c r="BJ32" i="65"/>
  <c r="BI32" i="65"/>
  <c r="BH32" i="65"/>
  <c r="BG32" i="65"/>
  <c r="BF32" i="65"/>
  <c r="BA32" i="65"/>
  <c r="AZ32" i="65"/>
  <c r="AY32" i="65"/>
  <c r="AX32" i="65"/>
  <c r="AW32" i="65"/>
  <c r="AV32" i="65"/>
  <c r="AU32" i="65"/>
  <c r="AT32" i="65"/>
  <c r="AS32" i="65"/>
  <c r="AR32" i="65"/>
  <c r="AQ32" i="65"/>
  <c r="AP32" i="65"/>
  <c r="AO32" i="65"/>
  <c r="AN32" i="65"/>
  <c r="AM32" i="65"/>
  <c r="AL32" i="65"/>
  <c r="AK32" i="65"/>
  <c r="AJ32" i="65"/>
  <c r="AI32" i="65"/>
  <c r="AH32" i="65"/>
  <c r="AG32" i="65"/>
  <c r="AF32" i="65"/>
  <c r="AE32" i="65"/>
  <c r="AD32" i="65"/>
  <c r="AC32" i="65"/>
  <c r="AB32" i="65"/>
  <c r="AA32" i="65"/>
  <c r="Z32" i="65"/>
  <c r="Y32" i="65"/>
  <c r="X32" i="65"/>
  <c r="W32" i="65"/>
  <c r="V32" i="65"/>
  <c r="S32" i="65"/>
  <c r="R32" i="65"/>
  <c r="M32" i="65"/>
  <c r="L32" i="65"/>
  <c r="K32" i="65"/>
  <c r="J32" i="65"/>
  <c r="I32" i="65"/>
  <c r="C32" i="65" s="1"/>
  <c r="H32" i="65"/>
  <c r="BJ31" i="65"/>
  <c r="BH31" i="65"/>
  <c r="BF31" i="65"/>
  <c r="AZ31" i="65"/>
  <c r="AX31" i="65"/>
  <c r="AV31" i="65"/>
  <c r="AT31" i="65"/>
  <c r="AR31" i="65"/>
  <c r="AP31" i="65"/>
  <c r="AN31" i="65"/>
  <c r="AL31" i="65"/>
  <c r="AJ31" i="65"/>
  <c r="AH31" i="65"/>
  <c r="AF31" i="65"/>
  <c r="AD31" i="65"/>
  <c r="AB31" i="65"/>
  <c r="Z31" i="65"/>
  <c r="X31" i="65"/>
  <c r="V31" i="65"/>
  <c r="R31" i="65"/>
  <c r="L31" i="65"/>
  <c r="J31" i="65"/>
  <c r="H31" i="65"/>
  <c r="BK30" i="65"/>
  <c r="BJ30" i="65"/>
  <c r="BI30" i="65"/>
  <c r="BH30" i="65"/>
  <c r="BG30" i="65"/>
  <c r="BF30" i="65"/>
  <c r="BA30" i="65"/>
  <c r="AZ30" i="65"/>
  <c r="AY30" i="65"/>
  <c r="AX30" i="65"/>
  <c r="AW30" i="65"/>
  <c r="AV30" i="65"/>
  <c r="AU30" i="65"/>
  <c r="AT30" i="65"/>
  <c r="AS30" i="65"/>
  <c r="AR30" i="65"/>
  <c r="AQ30" i="65"/>
  <c r="AP30" i="65"/>
  <c r="AO30" i="65"/>
  <c r="AN30" i="65"/>
  <c r="AM30" i="65"/>
  <c r="AL30" i="65"/>
  <c r="AK30" i="65"/>
  <c r="AJ30" i="65"/>
  <c r="AI30" i="65"/>
  <c r="AH30" i="65"/>
  <c r="AG30" i="65"/>
  <c r="AF30" i="65"/>
  <c r="AE30" i="65"/>
  <c r="AD30" i="65"/>
  <c r="AC30" i="65"/>
  <c r="AB30" i="65"/>
  <c r="AA30" i="65"/>
  <c r="Z30" i="65"/>
  <c r="Y30" i="65"/>
  <c r="X30" i="65"/>
  <c r="W30" i="65"/>
  <c r="V30" i="65"/>
  <c r="S30" i="65"/>
  <c r="R30" i="65"/>
  <c r="M30" i="65"/>
  <c r="L30" i="65"/>
  <c r="K30" i="65"/>
  <c r="J30" i="65"/>
  <c r="I30" i="65"/>
  <c r="H30" i="65"/>
  <c r="BK29" i="65"/>
  <c r="BJ29" i="65"/>
  <c r="BI29" i="65"/>
  <c r="BH29" i="65"/>
  <c r="BG29" i="65"/>
  <c r="BF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S29" i="65"/>
  <c r="R29" i="65"/>
  <c r="M29" i="65"/>
  <c r="L29" i="65"/>
  <c r="K29" i="65"/>
  <c r="J29" i="65"/>
  <c r="I29" i="65"/>
  <c r="H29" i="65"/>
  <c r="BK28" i="65"/>
  <c r="BJ28" i="65"/>
  <c r="BI28" i="65"/>
  <c r="BH28" i="65"/>
  <c r="BG28" i="65"/>
  <c r="BF28" i="65"/>
  <c r="BA28" i="65"/>
  <c r="AZ28" i="65"/>
  <c r="AY28" i="65"/>
  <c r="AX28" i="65"/>
  <c r="AW28" i="65"/>
  <c r="AV28" i="65"/>
  <c r="AU28" i="65"/>
  <c r="AT28" i="65"/>
  <c r="AS28" i="65"/>
  <c r="AR28" i="65"/>
  <c r="AQ28" i="65"/>
  <c r="AP28" i="65"/>
  <c r="AO28" i="65"/>
  <c r="AN28" i="65"/>
  <c r="AM28" i="65"/>
  <c r="AL28" i="65"/>
  <c r="AK28" i="65"/>
  <c r="AJ28" i="65"/>
  <c r="AI28" i="65"/>
  <c r="AH28" i="65"/>
  <c r="AG28" i="65"/>
  <c r="AF28" i="65"/>
  <c r="AE28" i="65"/>
  <c r="AD28" i="65"/>
  <c r="AC28" i="65"/>
  <c r="AB28" i="65"/>
  <c r="AA28" i="65"/>
  <c r="Z28" i="65"/>
  <c r="Y28" i="65"/>
  <c r="X28" i="65"/>
  <c r="W28" i="65"/>
  <c r="V28" i="65"/>
  <c r="S28" i="65"/>
  <c r="R28" i="65"/>
  <c r="M28" i="65"/>
  <c r="L28" i="65"/>
  <c r="K28" i="65"/>
  <c r="J28" i="65"/>
  <c r="I28" i="65"/>
  <c r="H28" i="65"/>
  <c r="BJ27" i="65"/>
  <c r="BH27" i="65"/>
  <c r="BF27" i="65"/>
  <c r="AZ27" i="65"/>
  <c r="AX27" i="65"/>
  <c r="AV27" i="65"/>
  <c r="AT27" i="65"/>
  <c r="AR27" i="65"/>
  <c r="AP27" i="65"/>
  <c r="AN27" i="65"/>
  <c r="AL27" i="65"/>
  <c r="AJ27" i="65"/>
  <c r="AH27" i="65"/>
  <c r="AF27" i="65"/>
  <c r="AD27" i="65"/>
  <c r="AB27" i="65"/>
  <c r="Z27" i="65"/>
  <c r="X27" i="65"/>
  <c r="V27" i="65"/>
  <c r="R27" i="65"/>
  <c r="L27" i="65"/>
  <c r="J27" i="65"/>
  <c r="H27" i="65"/>
  <c r="BK26" i="65"/>
  <c r="BJ26" i="65"/>
  <c r="BI26" i="65"/>
  <c r="BH26" i="65"/>
  <c r="BG26" i="65"/>
  <c r="BF26" i="65"/>
  <c r="BA26" i="65"/>
  <c r="AZ26" i="65"/>
  <c r="AY26" i="65"/>
  <c r="AX26" i="65"/>
  <c r="AW26" i="65"/>
  <c r="AV26" i="65"/>
  <c r="AU26" i="65"/>
  <c r="AT26" i="65"/>
  <c r="AS26" i="65"/>
  <c r="AR26" i="65"/>
  <c r="AQ26" i="65"/>
  <c r="AP26" i="65"/>
  <c r="AO26" i="65"/>
  <c r="AN26" i="65"/>
  <c r="AM26" i="65"/>
  <c r="AL26" i="65"/>
  <c r="AK26" i="65"/>
  <c r="AJ26" i="65"/>
  <c r="AI26" i="65"/>
  <c r="AH26" i="65"/>
  <c r="AG26" i="65"/>
  <c r="AF26" i="65"/>
  <c r="AE26" i="65"/>
  <c r="AD26" i="65"/>
  <c r="AC26" i="65"/>
  <c r="AB26" i="65"/>
  <c r="AA26" i="65"/>
  <c r="Z26" i="65"/>
  <c r="Y26" i="65"/>
  <c r="X26" i="65"/>
  <c r="W26" i="65"/>
  <c r="V26" i="65"/>
  <c r="S26" i="65"/>
  <c r="R26" i="65"/>
  <c r="M26" i="65"/>
  <c r="L26" i="65"/>
  <c r="K26" i="65"/>
  <c r="J26" i="65"/>
  <c r="I26" i="65"/>
  <c r="C26" i="65" s="1"/>
  <c r="H26" i="65"/>
  <c r="BK25" i="65"/>
  <c r="BJ25" i="65"/>
  <c r="BI25" i="65"/>
  <c r="BH25" i="65"/>
  <c r="BG25" i="65"/>
  <c r="BF25" i="65"/>
  <c r="BA25" i="65"/>
  <c r="AZ25" i="65"/>
  <c r="AY25" i="65"/>
  <c r="AX25" i="65"/>
  <c r="AW25" i="65"/>
  <c r="AV25" i="65"/>
  <c r="AU25" i="65"/>
  <c r="AT25" i="65"/>
  <c r="AS25" i="65"/>
  <c r="AR25" i="65"/>
  <c r="AQ25" i="65"/>
  <c r="AP25" i="65"/>
  <c r="AO25" i="65"/>
  <c r="AN25" i="65"/>
  <c r="AM25" i="65"/>
  <c r="AL25" i="65"/>
  <c r="AK25" i="65"/>
  <c r="AJ25" i="65"/>
  <c r="AI25" i="65"/>
  <c r="AH25" i="65"/>
  <c r="AG25" i="65"/>
  <c r="AF25" i="65"/>
  <c r="AE25" i="65"/>
  <c r="AD25" i="65"/>
  <c r="AC25" i="65"/>
  <c r="AB25" i="65"/>
  <c r="AA25" i="65"/>
  <c r="Z25" i="65"/>
  <c r="Y25" i="65"/>
  <c r="X25" i="65"/>
  <c r="W25" i="65"/>
  <c r="V25" i="65"/>
  <c r="S25" i="65"/>
  <c r="R25" i="65"/>
  <c r="M25" i="65"/>
  <c r="L25" i="65"/>
  <c r="K25" i="65"/>
  <c r="J25" i="65"/>
  <c r="I25" i="65"/>
  <c r="H25" i="65"/>
  <c r="BK24" i="65"/>
  <c r="BJ24" i="65"/>
  <c r="BI24" i="65"/>
  <c r="BH24" i="65"/>
  <c r="BG24" i="65"/>
  <c r="BF24" i="65"/>
  <c r="BA24" i="65"/>
  <c r="AZ24" i="65"/>
  <c r="AY24" i="65"/>
  <c r="AX24" i="65"/>
  <c r="AW24" i="65"/>
  <c r="AV24" i="65"/>
  <c r="AU24" i="65"/>
  <c r="AT24" i="65"/>
  <c r="AS24" i="65"/>
  <c r="AR24" i="65"/>
  <c r="AQ24" i="65"/>
  <c r="AP24" i="65"/>
  <c r="AO24" i="65"/>
  <c r="AN24" i="65"/>
  <c r="AM24" i="65"/>
  <c r="AL24" i="65"/>
  <c r="AK24" i="65"/>
  <c r="AJ24" i="65"/>
  <c r="AI24" i="65"/>
  <c r="AH24" i="65"/>
  <c r="AG24" i="65"/>
  <c r="AF24" i="65"/>
  <c r="AE24" i="65"/>
  <c r="AD24" i="65"/>
  <c r="AC24" i="65"/>
  <c r="AB24" i="65"/>
  <c r="AA24" i="65"/>
  <c r="Z24" i="65"/>
  <c r="Y24" i="65"/>
  <c r="X24" i="65"/>
  <c r="W24" i="65"/>
  <c r="V24" i="65"/>
  <c r="S24" i="65"/>
  <c r="R24" i="65"/>
  <c r="M24" i="65"/>
  <c r="L24" i="65"/>
  <c r="K24" i="65"/>
  <c r="J24" i="65"/>
  <c r="I24" i="65"/>
  <c r="H24" i="65"/>
  <c r="BJ23" i="65"/>
  <c r="BH23" i="65"/>
  <c r="BF23" i="65"/>
  <c r="AZ23" i="65"/>
  <c r="AX23" i="65"/>
  <c r="AV23" i="65"/>
  <c r="AT23" i="65"/>
  <c r="AR23" i="65"/>
  <c r="AP23" i="65"/>
  <c r="AN23" i="65"/>
  <c r="AL23" i="65"/>
  <c r="AJ23" i="65"/>
  <c r="AH23" i="65"/>
  <c r="AF23" i="65"/>
  <c r="AD23" i="65"/>
  <c r="AB23" i="65"/>
  <c r="Z23" i="65"/>
  <c r="X23" i="65"/>
  <c r="V23" i="65"/>
  <c r="R23" i="65"/>
  <c r="L23" i="65"/>
  <c r="J23" i="65"/>
  <c r="H23" i="65"/>
  <c r="BH21" i="65"/>
  <c r="BF21" i="65"/>
  <c r="AZ21" i="65"/>
  <c r="AX21" i="65"/>
  <c r="AV21" i="65"/>
  <c r="AT21" i="65"/>
  <c r="AR21" i="65"/>
  <c r="AP21" i="65"/>
  <c r="AN21" i="65"/>
  <c r="AL21" i="65"/>
  <c r="AJ21" i="65"/>
  <c r="AH21" i="65"/>
  <c r="AF21" i="65"/>
  <c r="AD21" i="65"/>
  <c r="AB21" i="65"/>
  <c r="Z21" i="65"/>
  <c r="X21" i="65"/>
  <c r="V21" i="65"/>
  <c r="R21" i="65"/>
  <c r="L21" i="65"/>
  <c r="J21" i="65"/>
  <c r="H21" i="65"/>
  <c r="BH20" i="65"/>
  <c r="BF20" i="65"/>
  <c r="AZ20" i="65"/>
  <c r="AX20" i="65"/>
  <c r="AV20" i="65"/>
  <c r="AT20" i="65"/>
  <c r="AR20" i="65"/>
  <c r="AP20" i="65"/>
  <c r="AN20" i="65"/>
  <c r="AL20" i="65"/>
  <c r="AJ20" i="65"/>
  <c r="AH20" i="65"/>
  <c r="AF20" i="65"/>
  <c r="AD20" i="65"/>
  <c r="AB20" i="65"/>
  <c r="Z20" i="65"/>
  <c r="X20" i="65"/>
  <c r="V20" i="65"/>
  <c r="R20" i="65"/>
  <c r="L20" i="65"/>
  <c r="J20" i="65"/>
  <c r="H20" i="65"/>
  <c r="BH19" i="65"/>
  <c r="BF19" i="65"/>
  <c r="AZ19" i="65"/>
  <c r="AX19" i="65"/>
  <c r="AV19" i="65"/>
  <c r="AT19" i="65"/>
  <c r="AR19" i="65"/>
  <c r="AP19" i="65"/>
  <c r="AN19" i="65"/>
  <c r="AL19" i="65"/>
  <c r="AJ19" i="65"/>
  <c r="AH19" i="65"/>
  <c r="AF19" i="65"/>
  <c r="AD19" i="65"/>
  <c r="AB19" i="65"/>
  <c r="Z19" i="65"/>
  <c r="X19" i="65"/>
  <c r="V19" i="65"/>
  <c r="R19" i="65"/>
  <c r="L19" i="65"/>
  <c r="J19" i="65"/>
  <c r="H19" i="65"/>
  <c r="BH18" i="65"/>
  <c r="BF18" i="65"/>
  <c r="AZ18" i="65"/>
  <c r="AX18" i="65"/>
  <c r="AV18" i="65"/>
  <c r="AT18" i="65"/>
  <c r="AR18" i="65"/>
  <c r="AP18" i="65"/>
  <c r="AN18" i="65"/>
  <c r="AL18" i="65"/>
  <c r="AJ18" i="65"/>
  <c r="AH18" i="65"/>
  <c r="AF18" i="65"/>
  <c r="AD18" i="65"/>
  <c r="AB18" i="65"/>
  <c r="Z18" i="65"/>
  <c r="X18" i="65"/>
  <c r="V18" i="65"/>
  <c r="R18" i="65"/>
  <c r="L18" i="65"/>
  <c r="J18" i="65"/>
  <c r="H18" i="65"/>
  <c r="BH17" i="65"/>
  <c r="BF17" i="65"/>
  <c r="AZ17" i="65"/>
  <c r="AX17" i="65"/>
  <c r="AV17" i="65"/>
  <c r="AT17" i="65"/>
  <c r="AR17" i="65"/>
  <c r="AP17" i="65"/>
  <c r="AN17" i="65"/>
  <c r="AL17" i="65"/>
  <c r="AJ17" i="65"/>
  <c r="AH17" i="65"/>
  <c r="AF17" i="65"/>
  <c r="AD17" i="65"/>
  <c r="AB17" i="65"/>
  <c r="Z17" i="65"/>
  <c r="X17" i="65"/>
  <c r="V17" i="65"/>
  <c r="R17" i="65"/>
  <c r="L17" i="65"/>
  <c r="J17" i="65"/>
  <c r="H17" i="65"/>
  <c r="BJ14" i="65"/>
  <c r="BH14" i="65"/>
  <c r="BF14" i="65"/>
  <c r="AZ14" i="65"/>
  <c r="AX14" i="65"/>
  <c r="AV14" i="65"/>
  <c r="AT14" i="65"/>
  <c r="AR14" i="65"/>
  <c r="AP14" i="65"/>
  <c r="AN14" i="65"/>
  <c r="AL14" i="65"/>
  <c r="AJ14" i="65"/>
  <c r="AH14" i="65"/>
  <c r="AF14" i="65"/>
  <c r="AD14" i="65"/>
  <c r="T15" i="40" s="1"/>
  <c r="AB14" i="65"/>
  <c r="Z14" i="65"/>
  <c r="X14" i="65"/>
  <c r="V14" i="65"/>
  <c r="R14" i="65"/>
  <c r="L14" i="65"/>
  <c r="J14" i="65"/>
  <c r="H14" i="65"/>
  <c r="BJ13" i="65"/>
  <c r="BH13" i="65"/>
  <c r="BF13" i="65"/>
  <c r="AZ13" i="65"/>
  <c r="AX13" i="65"/>
  <c r="AV13" i="65"/>
  <c r="AT13" i="65"/>
  <c r="AR13" i="65"/>
  <c r="AP13" i="65"/>
  <c r="AN13" i="65"/>
  <c r="AL13" i="65"/>
  <c r="AJ13" i="65"/>
  <c r="AH13" i="65"/>
  <c r="AF13" i="65"/>
  <c r="AD13" i="65"/>
  <c r="T14" i="40" s="1"/>
  <c r="AB13" i="65"/>
  <c r="Z13" i="65"/>
  <c r="X13" i="65"/>
  <c r="V13" i="65"/>
  <c r="R13" i="65"/>
  <c r="L13" i="65"/>
  <c r="J13" i="65"/>
  <c r="H13" i="65"/>
  <c r="BJ12" i="65"/>
  <c r="BH12" i="65"/>
  <c r="BF12" i="65"/>
  <c r="AZ12" i="65"/>
  <c r="AX12" i="65"/>
  <c r="AV12" i="65"/>
  <c r="AT12" i="65"/>
  <c r="AR12" i="65"/>
  <c r="AP12" i="65"/>
  <c r="AN12" i="65"/>
  <c r="AL12" i="65"/>
  <c r="AJ12" i="65"/>
  <c r="AH12" i="65"/>
  <c r="AF12" i="65"/>
  <c r="AD12" i="65"/>
  <c r="T13" i="40" s="1"/>
  <c r="AB12" i="65"/>
  <c r="Z12" i="65"/>
  <c r="X12" i="65"/>
  <c r="V12" i="65"/>
  <c r="R12" i="65"/>
  <c r="L12" i="65"/>
  <c r="J12" i="65"/>
  <c r="H12" i="65"/>
  <c r="BJ11" i="65"/>
  <c r="BH11" i="65"/>
  <c r="BF11" i="65"/>
  <c r="AZ11" i="65"/>
  <c r="AX11" i="65"/>
  <c r="AV11" i="65"/>
  <c r="AT11" i="65"/>
  <c r="AR11" i="65"/>
  <c r="AP11" i="65"/>
  <c r="AN11" i="65"/>
  <c r="AL11" i="65"/>
  <c r="AJ11" i="65"/>
  <c r="AH11" i="65"/>
  <c r="AF11" i="65"/>
  <c r="AD11" i="65"/>
  <c r="T12" i="40" s="1"/>
  <c r="AB11" i="65"/>
  <c r="Z11" i="65"/>
  <c r="X11" i="65"/>
  <c r="V11" i="65"/>
  <c r="R11" i="65"/>
  <c r="L11" i="65"/>
  <c r="J11" i="65"/>
  <c r="H11" i="65"/>
  <c r="BJ10" i="65"/>
  <c r="BH10" i="65"/>
  <c r="BF10" i="65"/>
  <c r="AZ10" i="65"/>
  <c r="AX10" i="65"/>
  <c r="AV10" i="65"/>
  <c r="AT10" i="65"/>
  <c r="AR10" i="65"/>
  <c r="AP10" i="65"/>
  <c r="AN10" i="65"/>
  <c r="AL10" i="65"/>
  <c r="AJ10" i="65"/>
  <c r="AH10" i="65"/>
  <c r="AF10" i="65"/>
  <c r="AD10" i="65"/>
  <c r="T11" i="40" s="1"/>
  <c r="AB10" i="65"/>
  <c r="Z10" i="65"/>
  <c r="X10" i="65"/>
  <c r="V10" i="65"/>
  <c r="R10" i="65"/>
  <c r="L10" i="65"/>
  <c r="J10" i="65"/>
  <c r="H10" i="65"/>
  <c r="BJ9" i="65"/>
  <c r="BH9" i="65"/>
  <c r="BF9" i="65"/>
  <c r="AZ9" i="65"/>
  <c r="AX9" i="65"/>
  <c r="AV9" i="65"/>
  <c r="AT9" i="65"/>
  <c r="AR9" i="65"/>
  <c r="AP9" i="65"/>
  <c r="AN9" i="65"/>
  <c r="AL9" i="65"/>
  <c r="AJ9" i="65"/>
  <c r="AH9" i="65"/>
  <c r="AF9" i="65"/>
  <c r="AD9" i="65"/>
  <c r="T9" i="40" s="1"/>
  <c r="B9" i="40" s="1"/>
  <c r="AB9" i="65"/>
  <c r="Z9" i="65"/>
  <c r="X9" i="65"/>
  <c r="V9" i="65"/>
  <c r="R9" i="65"/>
  <c r="L9" i="65"/>
  <c r="J9" i="65"/>
  <c r="H9" i="65"/>
  <c r="BJ8" i="65"/>
  <c r="BH8" i="65"/>
  <c r="BF8" i="65"/>
  <c r="AZ8" i="65"/>
  <c r="AX8" i="65"/>
  <c r="AV8" i="65"/>
  <c r="AT8" i="65"/>
  <c r="AR8" i="65"/>
  <c r="AP8" i="65"/>
  <c r="AN8" i="65"/>
  <c r="AL8" i="65"/>
  <c r="AJ8" i="65"/>
  <c r="AH8" i="65"/>
  <c r="AF8" i="65"/>
  <c r="AD8" i="65"/>
  <c r="T8" i="40" s="1"/>
  <c r="AB8" i="65"/>
  <c r="Z8" i="65"/>
  <c r="X8" i="65"/>
  <c r="V8" i="65"/>
  <c r="R8" i="65"/>
  <c r="L8" i="65"/>
  <c r="J8" i="65"/>
  <c r="H8" i="65"/>
  <c r="BJ7" i="65"/>
  <c r="BH7" i="65"/>
  <c r="BF7" i="65"/>
  <c r="AZ7" i="65"/>
  <c r="AX7" i="65"/>
  <c r="AV7" i="65"/>
  <c r="AT7" i="65"/>
  <c r="AR7" i="65"/>
  <c r="AP7" i="65"/>
  <c r="AN7" i="65"/>
  <c r="AL7" i="65"/>
  <c r="AJ7" i="65"/>
  <c r="AH7" i="65"/>
  <c r="AF7" i="65"/>
  <c r="AD7" i="65"/>
  <c r="T7" i="40" s="1"/>
  <c r="AB7" i="65"/>
  <c r="Z7" i="65"/>
  <c r="X7" i="65"/>
  <c r="V7" i="65"/>
  <c r="R7" i="65"/>
  <c r="L7" i="65"/>
  <c r="J7" i="65"/>
  <c r="H7" i="65"/>
  <c r="AZ67" i="65"/>
  <c r="BF67" i="65"/>
  <c r="BH67" i="65"/>
  <c r="BJ67" i="65"/>
  <c r="BN67" i="65"/>
  <c r="BP67" i="65"/>
  <c r="BR67" i="65"/>
  <c r="BT67" i="65"/>
  <c r="BV67" i="65"/>
  <c r="H77" i="65"/>
  <c r="H76" i="65"/>
  <c r="H75" i="65"/>
  <c r="H74" i="65"/>
  <c r="H72" i="65"/>
  <c r="H71" i="65"/>
  <c r="H70" i="65"/>
  <c r="H69" i="65"/>
  <c r="H68" i="65"/>
  <c r="AJ77" i="65"/>
  <c r="AJ76" i="65"/>
  <c r="AJ75" i="65"/>
  <c r="AJ74" i="65"/>
  <c r="AJ72" i="65"/>
  <c r="AJ71" i="65"/>
  <c r="AJ70" i="65"/>
  <c r="AJ69" i="65"/>
  <c r="AJ68" i="65"/>
  <c r="BV77" i="65"/>
  <c r="BT77" i="65"/>
  <c r="BV76" i="65"/>
  <c r="BT76" i="65"/>
  <c r="BV75" i="65"/>
  <c r="BT75" i="65"/>
  <c r="BV74" i="65"/>
  <c r="BT74" i="65"/>
  <c r="BV72" i="65"/>
  <c r="BT72" i="65"/>
  <c r="BV71" i="65"/>
  <c r="BT71" i="65"/>
  <c r="BV70" i="65"/>
  <c r="BT70" i="65"/>
  <c r="BV69" i="65"/>
  <c r="BT69" i="65"/>
  <c r="BV68" i="65"/>
  <c r="BT68" i="65"/>
  <c r="AH77" i="65"/>
  <c r="AH76" i="65"/>
  <c r="AH75" i="65"/>
  <c r="AH74" i="65"/>
  <c r="AH72" i="65"/>
  <c r="AH71" i="65"/>
  <c r="AH70" i="65"/>
  <c r="AH69" i="65"/>
  <c r="AH68" i="65"/>
  <c r="BR77" i="65"/>
  <c r="BP77" i="65"/>
  <c r="BN77" i="65"/>
  <c r="BJ77" i="65"/>
  <c r="BH77" i="65"/>
  <c r="BF77" i="65"/>
  <c r="AZ77" i="65"/>
  <c r="AX77" i="65"/>
  <c r="AV77" i="65"/>
  <c r="AT77" i="65"/>
  <c r="AR77" i="65"/>
  <c r="AP77" i="65"/>
  <c r="AN77" i="65"/>
  <c r="AL77" i="65"/>
  <c r="AF77" i="65"/>
  <c r="AD77" i="65"/>
  <c r="AB77" i="65"/>
  <c r="Z77" i="65"/>
  <c r="X77" i="65"/>
  <c r="V77" i="65"/>
  <c r="R77" i="65"/>
  <c r="L77" i="65"/>
  <c r="J77" i="65"/>
  <c r="BR76" i="65"/>
  <c r="BP76" i="65"/>
  <c r="BN76" i="65"/>
  <c r="BJ76" i="65"/>
  <c r="BH76" i="65"/>
  <c r="BF76" i="65"/>
  <c r="AZ76" i="65"/>
  <c r="AX76" i="65"/>
  <c r="AV76" i="65"/>
  <c r="AT76" i="65"/>
  <c r="AR76" i="65"/>
  <c r="AP76" i="65"/>
  <c r="AN76" i="65"/>
  <c r="AL76" i="65"/>
  <c r="AF76" i="65"/>
  <c r="AD76" i="65"/>
  <c r="AB76" i="65"/>
  <c r="Z76" i="65"/>
  <c r="X76" i="65"/>
  <c r="V76" i="65"/>
  <c r="R76" i="65"/>
  <c r="L76" i="65"/>
  <c r="J76" i="65"/>
  <c r="BR75" i="65"/>
  <c r="BP75" i="65"/>
  <c r="BN75" i="65"/>
  <c r="BJ75" i="65"/>
  <c r="BH75" i="65"/>
  <c r="BF75" i="65"/>
  <c r="AZ75" i="65"/>
  <c r="AX75" i="65"/>
  <c r="AV75" i="65"/>
  <c r="AT75" i="65"/>
  <c r="AR75" i="65"/>
  <c r="AP75" i="65"/>
  <c r="AN75" i="65"/>
  <c r="AL75" i="65"/>
  <c r="AF75" i="65"/>
  <c r="AD75" i="65"/>
  <c r="AB75" i="65"/>
  <c r="Z75" i="65"/>
  <c r="X75" i="65"/>
  <c r="V75" i="65"/>
  <c r="R75" i="65"/>
  <c r="L75" i="65"/>
  <c r="J75" i="65"/>
  <c r="BR74" i="65"/>
  <c r="BP74" i="65"/>
  <c r="BN74" i="65"/>
  <c r="BN73" i="65" s="1"/>
  <c r="BJ74" i="65"/>
  <c r="BH74" i="65"/>
  <c r="BF74" i="65"/>
  <c r="AZ74" i="65"/>
  <c r="AZ73" i="65" s="1"/>
  <c r="AX74" i="65"/>
  <c r="AV74" i="65"/>
  <c r="AT74" i="65"/>
  <c r="AR74" i="65"/>
  <c r="AP74" i="65"/>
  <c r="AN74" i="65"/>
  <c r="AL74" i="65"/>
  <c r="AF74" i="65"/>
  <c r="AD74" i="65"/>
  <c r="AB74" i="65"/>
  <c r="Z74" i="65"/>
  <c r="X74" i="65"/>
  <c r="V74" i="65"/>
  <c r="R74" i="65"/>
  <c r="L74" i="65"/>
  <c r="J74" i="65"/>
  <c r="BR72" i="65"/>
  <c r="BP72" i="65"/>
  <c r="BN72" i="65"/>
  <c r="BJ72" i="65"/>
  <c r="BH72" i="65"/>
  <c r="BF72" i="65"/>
  <c r="AZ72" i="65"/>
  <c r="AX72" i="65"/>
  <c r="AV72" i="65"/>
  <c r="AT72" i="65"/>
  <c r="AR72" i="65"/>
  <c r="AP72" i="65"/>
  <c r="AN72" i="65"/>
  <c r="AL72" i="65"/>
  <c r="AF72" i="65"/>
  <c r="AD72" i="65"/>
  <c r="AB72" i="65"/>
  <c r="Z72" i="65"/>
  <c r="X72" i="65"/>
  <c r="V72" i="65"/>
  <c r="R72" i="65"/>
  <c r="L72" i="65"/>
  <c r="J72" i="65"/>
  <c r="BR71" i="65"/>
  <c r="BP71" i="65"/>
  <c r="BN71" i="65"/>
  <c r="BJ71" i="65"/>
  <c r="BH71" i="65"/>
  <c r="BF71" i="65"/>
  <c r="AZ71" i="65"/>
  <c r="AX71" i="65"/>
  <c r="AV71" i="65"/>
  <c r="AT71" i="65"/>
  <c r="AR71" i="65"/>
  <c r="AP71" i="65"/>
  <c r="AN71" i="65"/>
  <c r="AL71" i="65"/>
  <c r="AF71" i="65"/>
  <c r="AD71" i="65"/>
  <c r="AB71" i="65"/>
  <c r="Z71" i="65"/>
  <c r="X71" i="65"/>
  <c r="V71" i="65"/>
  <c r="R71" i="65"/>
  <c r="L71" i="65"/>
  <c r="J71" i="65"/>
  <c r="BR70" i="65"/>
  <c r="BP70" i="65"/>
  <c r="BN70" i="65"/>
  <c r="BJ70" i="65"/>
  <c r="BH70" i="65"/>
  <c r="BF70" i="65"/>
  <c r="AZ70" i="65"/>
  <c r="AX70" i="65"/>
  <c r="AV70" i="65"/>
  <c r="AT70" i="65"/>
  <c r="AR70" i="65"/>
  <c r="AP70" i="65"/>
  <c r="AN70" i="65"/>
  <c r="AL70" i="65"/>
  <c r="AF70" i="65"/>
  <c r="AD70" i="65"/>
  <c r="AB70" i="65"/>
  <c r="Z70" i="65"/>
  <c r="X70" i="65"/>
  <c r="V70" i="65"/>
  <c r="R70" i="65"/>
  <c r="L70" i="65"/>
  <c r="J70" i="65"/>
  <c r="BR69" i="65"/>
  <c r="BP69" i="65"/>
  <c r="BN69" i="65"/>
  <c r="BJ69" i="65"/>
  <c r="BH69" i="65"/>
  <c r="BF69" i="65"/>
  <c r="AZ69" i="65"/>
  <c r="AX69" i="65"/>
  <c r="AV69" i="65"/>
  <c r="AT69" i="65"/>
  <c r="AR69" i="65"/>
  <c r="AP69" i="65"/>
  <c r="AN69" i="65"/>
  <c r="AL69" i="65"/>
  <c r="AF69" i="65"/>
  <c r="AD69" i="65"/>
  <c r="AB69" i="65"/>
  <c r="Z69" i="65"/>
  <c r="X69" i="65"/>
  <c r="V69" i="65"/>
  <c r="R69" i="65"/>
  <c r="L69" i="65"/>
  <c r="J69" i="65"/>
  <c r="BR68" i="65"/>
  <c r="BP68" i="65"/>
  <c r="BN68" i="65"/>
  <c r="BJ68" i="65"/>
  <c r="BH68" i="65"/>
  <c r="BF68" i="65"/>
  <c r="AZ68" i="65"/>
  <c r="AX68" i="65"/>
  <c r="AV68" i="65"/>
  <c r="AT68" i="65"/>
  <c r="AR68" i="65"/>
  <c r="AP68" i="65"/>
  <c r="AN68" i="65"/>
  <c r="AL68" i="65"/>
  <c r="AF68" i="65"/>
  <c r="AD68" i="65"/>
  <c r="AB68" i="65"/>
  <c r="Z68" i="65"/>
  <c r="X68" i="65"/>
  <c r="V68" i="65"/>
  <c r="R68" i="65"/>
  <c r="L68" i="65"/>
  <c r="J68" i="65"/>
  <c r="T35" i="40"/>
  <c r="A31" i="38"/>
  <c r="A81" i="3"/>
  <c r="A82" i="3"/>
  <c r="T63" i="40"/>
  <c r="U62" i="40"/>
  <c r="T62" i="40"/>
  <c r="U61" i="40"/>
  <c r="T61" i="40"/>
  <c r="T60" i="40"/>
  <c r="T59" i="40"/>
  <c r="T58" i="40"/>
  <c r="T57" i="40"/>
  <c r="T56" i="40"/>
  <c r="T55" i="40"/>
  <c r="T54" i="40"/>
  <c r="U53" i="40"/>
  <c r="T53" i="40"/>
  <c r="T52" i="40"/>
  <c r="T79" i="40"/>
  <c r="T78" i="40"/>
  <c r="T77" i="40"/>
  <c r="T76" i="40"/>
  <c r="T74" i="40"/>
  <c r="T73" i="40"/>
  <c r="T72" i="40"/>
  <c r="T69" i="40"/>
  <c r="U33" i="40"/>
  <c r="T33" i="40"/>
  <c r="T32" i="40"/>
  <c r="U31" i="40"/>
  <c r="T31" i="40"/>
  <c r="U30" i="40"/>
  <c r="T30" i="40"/>
  <c r="U29" i="40"/>
  <c r="T29" i="40"/>
  <c r="T28" i="40"/>
  <c r="T27" i="40"/>
  <c r="T26" i="40"/>
  <c r="T25" i="40"/>
  <c r="T24" i="40"/>
  <c r="T22" i="40"/>
  <c r="T21" i="40"/>
  <c r="T20" i="40"/>
  <c r="T19" i="40"/>
  <c r="T18" i="40"/>
  <c r="AX53" i="40"/>
  <c r="AY53" i="40"/>
  <c r="AZ53" i="40"/>
  <c r="BA53" i="40"/>
  <c r="F53" i="40"/>
  <c r="G53" i="40"/>
  <c r="H53" i="40"/>
  <c r="I53" i="40"/>
  <c r="L53" i="40"/>
  <c r="M53" i="40"/>
  <c r="N53" i="40"/>
  <c r="O53" i="40"/>
  <c r="P53" i="40"/>
  <c r="Q53" i="40"/>
  <c r="R53" i="40"/>
  <c r="S53" i="40"/>
  <c r="V53" i="40"/>
  <c r="W53" i="40"/>
  <c r="X53" i="40"/>
  <c r="Y53" i="40"/>
  <c r="Z53" i="40"/>
  <c r="AA53" i="40"/>
  <c r="AD53" i="40"/>
  <c r="AE53" i="40"/>
  <c r="AF53" i="40"/>
  <c r="AG53" i="40"/>
  <c r="AH53" i="40"/>
  <c r="AI53" i="40"/>
  <c r="AJ53" i="40"/>
  <c r="AK53" i="40"/>
  <c r="AL53" i="40"/>
  <c r="AM53" i="40"/>
  <c r="AN53" i="40"/>
  <c r="AO53" i="40"/>
  <c r="AP53" i="40"/>
  <c r="AQ53" i="40"/>
  <c r="AR53" i="40"/>
  <c r="AS53" i="40"/>
  <c r="AT53" i="40"/>
  <c r="AU53" i="40"/>
  <c r="AV53" i="40"/>
  <c r="AW53" i="40"/>
  <c r="E53" i="40"/>
  <c r="D53" i="40"/>
  <c r="F78" i="40"/>
  <c r="H78" i="40"/>
  <c r="L78" i="40"/>
  <c r="N78" i="40"/>
  <c r="P78" i="40"/>
  <c r="R78" i="40"/>
  <c r="V78" i="40"/>
  <c r="X78" i="40"/>
  <c r="Z78" i="40"/>
  <c r="AD78" i="40"/>
  <c r="AF78" i="40"/>
  <c r="AH78" i="40"/>
  <c r="AJ78" i="40"/>
  <c r="AL78" i="40"/>
  <c r="AN78" i="40"/>
  <c r="AP78" i="40"/>
  <c r="AR78" i="40"/>
  <c r="AT78" i="40"/>
  <c r="AV78" i="40"/>
  <c r="AX78" i="40"/>
  <c r="AZ78" i="40"/>
  <c r="F79" i="40"/>
  <c r="H79" i="40"/>
  <c r="L79" i="40"/>
  <c r="N79" i="40"/>
  <c r="P79" i="40"/>
  <c r="R79" i="40"/>
  <c r="V79" i="40"/>
  <c r="X79" i="40"/>
  <c r="Z79" i="40"/>
  <c r="AD79" i="40"/>
  <c r="AF79" i="40"/>
  <c r="AH79" i="40"/>
  <c r="AJ79" i="40"/>
  <c r="AL79" i="40"/>
  <c r="AN79" i="40"/>
  <c r="AP79" i="40"/>
  <c r="AR79" i="40"/>
  <c r="AT79" i="40"/>
  <c r="AV79" i="40"/>
  <c r="AX79" i="40"/>
  <c r="AZ79" i="40"/>
  <c r="A8" i="90"/>
  <c r="A11" i="90"/>
  <c r="A12" i="90"/>
  <c r="A13" i="90"/>
  <c r="A14" i="90"/>
  <c r="A15" i="90"/>
  <c r="A16" i="90"/>
  <c r="A17" i="90"/>
  <c r="A18" i="90"/>
  <c r="A19" i="90"/>
  <c r="A20" i="90"/>
  <c r="A21" i="90"/>
  <c r="A22" i="90"/>
  <c r="A25" i="90"/>
  <c r="A27" i="90"/>
  <c r="A29" i="90"/>
  <c r="A31" i="90"/>
  <c r="A33" i="90"/>
  <c r="A35" i="90"/>
  <c r="A37" i="90"/>
  <c r="A39" i="90"/>
  <c r="A41" i="90"/>
  <c r="A45" i="90"/>
  <c r="A46" i="90"/>
  <c r="A47" i="90"/>
  <c r="A66" i="90"/>
  <c r="A65" i="90"/>
  <c r="A64" i="90"/>
  <c r="A63" i="90"/>
  <c r="A62" i="90"/>
  <c r="A61" i="90"/>
  <c r="A60" i="90"/>
  <c r="A59" i="90"/>
  <c r="A58" i="90"/>
  <c r="A57" i="90"/>
  <c r="A56" i="90"/>
  <c r="A55" i="90"/>
  <c r="A54" i="90"/>
  <c r="A53" i="90"/>
  <c r="A52" i="90"/>
  <c r="A51" i="90"/>
  <c r="A50" i="90"/>
  <c r="A48" i="90"/>
  <c r="F52" i="40"/>
  <c r="H52" i="40"/>
  <c r="L52" i="40"/>
  <c r="N52" i="40"/>
  <c r="P52" i="40"/>
  <c r="R52" i="40"/>
  <c r="V52" i="40"/>
  <c r="X52" i="40"/>
  <c r="Z52" i="40"/>
  <c r="AD52" i="40"/>
  <c r="AF52" i="40"/>
  <c r="AH52" i="40"/>
  <c r="AJ52" i="40"/>
  <c r="AL52" i="40"/>
  <c r="AN52" i="40"/>
  <c r="AP52" i="40"/>
  <c r="AR52" i="40"/>
  <c r="AT52" i="40"/>
  <c r="AV52" i="40"/>
  <c r="AX52" i="40"/>
  <c r="AZ52" i="40"/>
  <c r="F54" i="40"/>
  <c r="H54" i="40"/>
  <c r="L54" i="40"/>
  <c r="N54" i="40"/>
  <c r="P54" i="40"/>
  <c r="R54" i="40"/>
  <c r="V54" i="40"/>
  <c r="X54" i="40"/>
  <c r="Z54" i="40"/>
  <c r="AD54" i="40"/>
  <c r="AF54" i="40"/>
  <c r="AH54" i="40"/>
  <c r="AJ54" i="40"/>
  <c r="AL54" i="40"/>
  <c r="AN54" i="40"/>
  <c r="AP54" i="40"/>
  <c r="AR54" i="40"/>
  <c r="AT54" i="40"/>
  <c r="AV54" i="40"/>
  <c r="AX54" i="40"/>
  <c r="AZ54" i="40"/>
  <c r="F55" i="40"/>
  <c r="H55" i="40"/>
  <c r="L55" i="40"/>
  <c r="N55" i="40"/>
  <c r="P55" i="40"/>
  <c r="R55" i="40"/>
  <c r="V55" i="40"/>
  <c r="X55" i="40"/>
  <c r="Z55" i="40"/>
  <c r="AD55" i="40"/>
  <c r="AF55" i="40"/>
  <c r="AH55" i="40"/>
  <c r="AJ55" i="40"/>
  <c r="AL55" i="40"/>
  <c r="AN55" i="40"/>
  <c r="AP55" i="40"/>
  <c r="AR55" i="40"/>
  <c r="AT55" i="40"/>
  <c r="AV55" i="40"/>
  <c r="AX55" i="40"/>
  <c r="AZ55" i="40"/>
  <c r="F56" i="40"/>
  <c r="H56" i="40"/>
  <c r="L56" i="40"/>
  <c r="N56" i="40"/>
  <c r="P56" i="40"/>
  <c r="R56" i="40"/>
  <c r="V56" i="40"/>
  <c r="X56" i="40"/>
  <c r="Z56" i="40"/>
  <c r="AD56" i="40"/>
  <c r="AF56" i="40"/>
  <c r="AH56" i="40"/>
  <c r="AJ56" i="40"/>
  <c r="AL56" i="40"/>
  <c r="AN56" i="40"/>
  <c r="AP56" i="40"/>
  <c r="AR56" i="40"/>
  <c r="AT56" i="40"/>
  <c r="AV56" i="40"/>
  <c r="AX56" i="40"/>
  <c r="AZ56" i="40"/>
  <c r="F57" i="40"/>
  <c r="H57" i="40"/>
  <c r="L57" i="40"/>
  <c r="N57" i="40"/>
  <c r="P57" i="40"/>
  <c r="R57" i="40"/>
  <c r="V57" i="40"/>
  <c r="X57" i="40"/>
  <c r="Z57" i="40"/>
  <c r="AD57" i="40"/>
  <c r="AF57" i="40"/>
  <c r="AH57" i="40"/>
  <c r="AJ57" i="40"/>
  <c r="AL57" i="40"/>
  <c r="AN57" i="40"/>
  <c r="AP57" i="40"/>
  <c r="AR57" i="40"/>
  <c r="AT57" i="40"/>
  <c r="AV57" i="40"/>
  <c r="AX57" i="40"/>
  <c r="AZ57" i="40"/>
  <c r="F58" i="40"/>
  <c r="H58" i="40"/>
  <c r="L58" i="40"/>
  <c r="N58" i="40"/>
  <c r="P58" i="40"/>
  <c r="R58" i="40"/>
  <c r="V58" i="40"/>
  <c r="X58" i="40"/>
  <c r="Z58" i="40"/>
  <c r="AD58" i="40"/>
  <c r="AF58" i="40"/>
  <c r="AH58" i="40"/>
  <c r="AJ58" i="40"/>
  <c r="AL58" i="40"/>
  <c r="AN58" i="40"/>
  <c r="AP58" i="40"/>
  <c r="AR58" i="40"/>
  <c r="AT58" i="40"/>
  <c r="AV58" i="40"/>
  <c r="AX58" i="40"/>
  <c r="AZ58" i="40"/>
  <c r="F59" i="40"/>
  <c r="H59" i="40"/>
  <c r="L59" i="40"/>
  <c r="N59" i="40"/>
  <c r="P59" i="40"/>
  <c r="R59" i="40"/>
  <c r="V59" i="40"/>
  <c r="X59" i="40"/>
  <c r="Z59" i="40"/>
  <c r="AD59" i="40"/>
  <c r="AF59" i="40"/>
  <c r="AH59" i="40"/>
  <c r="AJ59" i="40"/>
  <c r="AL59" i="40"/>
  <c r="AN59" i="40"/>
  <c r="AP59" i="40"/>
  <c r="AR59" i="40"/>
  <c r="AT59" i="40"/>
  <c r="AV59" i="40"/>
  <c r="AX59" i="40"/>
  <c r="AZ59" i="40"/>
  <c r="F60" i="40"/>
  <c r="H60" i="40"/>
  <c r="L60" i="40"/>
  <c r="N60" i="40"/>
  <c r="P60" i="40"/>
  <c r="R60" i="40"/>
  <c r="V60" i="40"/>
  <c r="X60" i="40"/>
  <c r="Z60" i="40"/>
  <c r="AD60" i="40"/>
  <c r="AF60" i="40"/>
  <c r="AH60" i="40"/>
  <c r="AJ60" i="40"/>
  <c r="AL60" i="40"/>
  <c r="AN60" i="40"/>
  <c r="AP60" i="40"/>
  <c r="AR60" i="40"/>
  <c r="AT60" i="40"/>
  <c r="AV60" i="40"/>
  <c r="AX60" i="40"/>
  <c r="AZ60" i="40"/>
  <c r="F61" i="40"/>
  <c r="G61" i="40"/>
  <c r="H61" i="40"/>
  <c r="I61" i="40"/>
  <c r="L61" i="40"/>
  <c r="M61" i="40"/>
  <c r="N61" i="40"/>
  <c r="O61" i="40"/>
  <c r="P61" i="40"/>
  <c r="Q61" i="40"/>
  <c r="R61" i="40"/>
  <c r="S61" i="40"/>
  <c r="V61" i="40"/>
  <c r="W61" i="40"/>
  <c r="X61" i="40"/>
  <c r="Y61" i="40"/>
  <c r="Z61" i="40"/>
  <c r="AA61" i="40"/>
  <c r="AD61" i="40"/>
  <c r="AE61" i="40"/>
  <c r="AF61" i="40"/>
  <c r="AG61" i="40"/>
  <c r="AH61" i="40"/>
  <c r="AI61" i="40"/>
  <c r="AJ61" i="40"/>
  <c r="AK61" i="40"/>
  <c r="AL61" i="40"/>
  <c r="AM61" i="40"/>
  <c r="AN61" i="40"/>
  <c r="AO61" i="40"/>
  <c r="AP61" i="40"/>
  <c r="AQ61" i="40"/>
  <c r="AR61" i="40"/>
  <c r="AS61" i="40"/>
  <c r="AT61" i="40"/>
  <c r="AU61" i="40"/>
  <c r="AV61" i="40"/>
  <c r="AW61" i="40"/>
  <c r="AX61" i="40"/>
  <c r="AY61" i="40"/>
  <c r="AZ61" i="40"/>
  <c r="BA61" i="40"/>
  <c r="F62" i="40"/>
  <c r="G62" i="40"/>
  <c r="H62" i="40"/>
  <c r="I62" i="40"/>
  <c r="L62" i="40"/>
  <c r="M62" i="40"/>
  <c r="N62" i="40"/>
  <c r="O62" i="40"/>
  <c r="P62" i="40"/>
  <c r="Q62" i="40"/>
  <c r="R62" i="40"/>
  <c r="S62" i="40"/>
  <c r="V62" i="40"/>
  <c r="W62" i="40"/>
  <c r="X62" i="40"/>
  <c r="Y62" i="40"/>
  <c r="Z62" i="40"/>
  <c r="AA62" i="40"/>
  <c r="AD62" i="40"/>
  <c r="AE62" i="40"/>
  <c r="AF62" i="40"/>
  <c r="AG62" i="40"/>
  <c r="AH62" i="40"/>
  <c r="AI62" i="40"/>
  <c r="AJ62" i="40"/>
  <c r="AK62" i="40"/>
  <c r="AL62" i="40"/>
  <c r="AM62" i="40"/>
  <c r="AN62" i="40"/>
  <c r="AO62" i="40"/>
  <c r="AP62" i="40"/>
  <c r="AQ62" i="40"/>
  <c r="AR62" i="40"/>
  <c r="AS62" i="40"/>
  <c r="AT62" i="40"/>
  <c r="AU62" i="40"/>
  <c r="AV62" i="40"/>
  <c r="AW62" i="40"/>
  <c r="AX62" i="40"/>
  <c r="AY62" i="40"/>
  <c r="AZ62" i="40"/>
  <c r="BA62" i="40"/>
  <c r="F63" i="40"/>
  <c r="H63" i="40"/>
  <c r="L63" i="40"/>
  <c r="N63" i="40"/>
  <c r="P63" i="40"/>
  <c r="R63" i="40"/>
  <c r="V63" i="40"/>
  <c r="X63" i="40"/>
  <c r="Z63" i="40"/>
  <c r="AD63" i="40"/>
  <c r="AF63" i="40"/>
  <c r="AH63" i="40"/>
  <c r="AJ63" i="40"/>
  <c r="AL63" i="40"/>
  <c r="AN63" i="40"/>
  <c r="AP63" i="40"/>
  <c r="AR63" i="40"/>
  <c r="AT63" i="40"/>
  <c r="AV63" i="40"/>
  <c r="AX63" i="40"/>
  <c r="AZ63" i="40"/>
  <c r="E62" i="40"/>
  <c r="E61" i="40"/>
  <c r="D63" i="40"/>
  <c r="D62" i="40"/>
  <c r="D61" i="40"/>
  <c r="D60" i="40"/>
  <c r="D59" i="40"/>
  <c r="D58" i="40"/>
  <c r="D57" i="40"/>
  <c r="D56" i="40"/>
  <c r="D55" i="40"/>
  <c r="D54" i="40"/>
  <c r="D52" i="40"/>
  <c r="D79" i="40"/>
  <c r="D78" i="40"/>
  <c r="AH68" i="40"/>
  <c r="AJ68" i="40"/>
  <c r="AL68" i="40"/>
  <c r="AN68" i="40"/>
  <c r="AP68" i="40"/>
  <c r="AR68" i="40"/>
  <c r="AT68" i="40"/>
  <c r="AV68" i="40"/>
  <c r="AX68" i="40"/>
  <c r="AZ68" i="40"/>
  <c r="AH69" i="40"/>
  <c r="AJ69" i="40"/>
  <c r="AL69" i="40"/>
  <c r="AN69" i="40"/>
  <c r="AP69" i="40"/>
  <c r="AR69" i="40"/>
  <c r="AT69" i="40"/>
  <c r="AV69" i="40"/>
  <c r="AX69" i="40"/>
  <c r="AZ69" i="40"/>
  <c r="AH72" i="40"/>
  <c r="AJ72" i="40"/>
  <c r="AL72" i="40"/>
  <c r="AN72" i="40"/>
  <c r="AP72" i="40"/>
  <c r="AR72" i="40"/>
  <c r="AT72" i="40"/>
  <c r="AV72" i="40"/>
  <c r="AX72" i="40"/>
  <c r="AZ72" i="40"/>
  <c r="AH73" i="40"/>
  <c r="AJ73" i="40"/>
  <c r="AL73" i="40"/>
  <c r="AN73" i="40"/>
  <c r="AP73" i="40"/>
  <c r="AR73" i="40"/>
  <c r="AT73" i="40"/>
  <c r="AV73" i="40"/>
  <c r="AX73" i="40"/>
  <c r="AZ73" i="40"/>
  <c r="AH74" i="40"/>
  <c r="AJ74" i="40"/>
  <c r="AL74" i="40"/>
  <c r="AN74" i="40"/>
  <c r="AP74" i="40"/>
  <c r="AR74" i="40"/>
  <c r="AT74" i="40"/>
  <c r="AV74" i="40"/>
  <c r="AX74" i="40"/>
  <c r="AZ74" i="40"/>
  <c r="AH76" i="40"/>
  <c r="AJ76" i="40"/>
  <c r="AL76" i="40"/>
  <c r="AN76" i="40"/>
  <c r="AP76" i="40"/>
  <c r="AR76" i="40"/>
  <c r="AT76" i="40"/>
  <c r="AV76" i="40"/>
  <c r="AX76" i="40"/>
  <c r="AZ76" i="40"/>
  <c r="AH77" i="40"/>
  <c r="AJ77" i="40"/>
  <c r="AL77" i="40"/>
  <c r="AN77" i="40"/>
  <c r="AP77" i="40"/>
  <c r="AR77" i="40"/>
  <c r="AT77" i="40"/>
  <c r="AV77" i="40"/>
  <c r="AX77" i="40"/>
  <c r="AZ77" i="40"/>
  <c r="V68" i="40"/>
  <c r="X68" i="40"/>
  <c r="Z68" i="40"/>
  <c r="AD68" i="40"/>
  <c r="AF68" i="40"/>
  <c r="V69" i="40"/>
  <c r="X69" i="40"/>
  <c r="Z69" i="40"/>
  <c r="AD69" i="40"/>
  <c r="AF69" i="40"/>
  <c r="V72" i="40"/>
  <c r="X72" i="40"/>
  <c r="Z72" i="40"/>
  <c r="AD72" i="40"/>
  <c r="AF72" i="40"/>
  <c r="V73" i="40"/>
  <c r="X73" i="40"/>
  <c r="Z73" i="40"/>
  <c r="AD73" i="40"/>
  <c r="AF73" i="40"/>
  <c r="V74" i="40"/>
  <c r="X74" i="40"/>
  <c r="Z74" i="40"/>
  <c r="AD74" i="40"/>
  <c r="AF74" i="40"/>
  <c r="V76" i="40"/>
  <c r="X76" i="40"/>
  <c r="Z76" i="40"/>
  <c r="AD76" i="40"/>
  <c r="AF76" i="40"/>
  <c r="V77" i="40"/>
  <c r="X77" i="40"/>
  <c r="Z77" i="40"/>
  <c r="AD77" i="40"/>
  <c r="AF77" i="40"/>
  <c r="L68" i="40"/>
  <c r="N68" i="40"/>
  <c r="P68" i="40"/>
  <c r="R68" i="40"/>
  <c r="L69" i="40"/>
  <c r="N69" i="40"/>
  <c r="P69" i="40"/>
  <c r="R69" i="40"/>
  <c r="L72" i="40"/>
  <c r="N72" i="40"/>
  <c r="P72" i="40"/>
  <c r="R72" i="40"/>
  <c r="L73" i="40"/>
  <c r="N73" i="40"/>
  <c r="P73" i="40"/>
  <c r="R73" i="40"/>
  <c r="L74" i="40"/>
  <c r="N74" i="40"/>
  <c r="P74" i="40"/>
  <c r="R74" i="40"/>
  <c r="L76" i="40"/>
  <c r="N76" i="40"/>
  <c r="P76" i="40"/>
  <c r="R76" i="40"/>
  <c r="L77" i="40"/>
  <c r="N77" i="40"/>
  <c r="P77" i="40"/>
  <c r="P75" i="40" s="1"/>
  <c r="R77" i="40"/>
  <c r="H68" i="40"/>
  <c r="H69" i="40"/>
  <c r="H72" i="40"/>
  <c r="H73" i="40"/>
  <c r="H74" i="40"/>
  <c r="H76" i="40"/>
  <c r="H77" i="40"/>
  <c r="F68" i="40"/>
  <c r="F69" i="40"/>
  <c r="F72" i="40"/>
  <c r="F73" i="40"/>
  <c r="F74" i="40"/>
  <c r="F76" i="40"/>
  <c r="F77" i="40"/>
  <c r="D74" i="40"/>
  <c r="D73" i="40"/>
  <c r="D72" i="40"/>
  <c r="D69" i="40"/>
  <c r="D68" i="40"/>
  <c r="D77" i="40"/>
  <c r="D76" i="40"/>
  <c r="N7" i="40"/>
  <c r="A33" i="68"/>
  <c r="A34" i="68"/>
  <c r="A35" i="68"/>
  <c r="A9" i="88"/>
  <c r="A11" i="88"/>
  <c r="A57" i="88"/>
  <c r="A56" i="88"/>
  <c r="A55" i="88"/>
  <c r="A54" i="88"/>
  <c r="A53" i="88"/>
  <c r="A52" i="88"/>
  <c r="A51" i="88"/>
  <c r="A50" i="88"/>
  <c r="A49" i="88"/>
  <c r="A48" i="88"/>
  <c r="A47" i="88"/>
  <c r="A46" i="88"/>
  <c r="A45" i="88"/>
  <c r="A44" i="88"/>
  <c r="A43" i="88"/>
  <c r="A42" i="88"/>
  <c r="A41" i="88"/>
  <c r="A39" i="88"/>
  <c r="A8" i="84" a="1"/>
  <c r="A8" i="84"/>
  <c r="A8" i="83" a="1"/>
  <c r="A8" i="83"/>
  <c r="A9" i="83" a="1"/>
  <c r="A9" i="83"/>
  <c r="A9" i="82" a="1"/>
  <c r="A9" i="82"/>
  <c r="A10" i="82" a="1"/>
  <c r="A10" i="82"/>
  <c r="A25" i="81"/>
  <c r="A54" i="76"/>
  <c r="A44" i="82"/>
  <c r="A43" i="82"/>
  <c r="A42" i="82"/>
  <c r="A41" i="82"/>
  <c r="A40" i="82"/>
  <c r="A39" i="82"/>
  <c r="A38" i="82"/>
  <c r="A37" i="82"/>
  <c r="A36" i="82"/>
  <c r="A35" i="82"/>
  <c r="A34" i="82"/>
  <c r="A33" i="82"/>
  <c r="A32" i="82"/>
  <c r="A31" i="82"/>
  <c r="A30" i="82"/>
  <c r="A29" i="82"/>
  <c r="A28" i="82"/>
  <c r="A13" i="77"/>
  <c r="A14" i="77" s="1"/>
  <c r="A43" i="78"/>
  <c r="A42" i="78"/>
  <c r="A41" i="78"/>
  <c r="A40" i="78"/>
  <c r="A39" i="78"/>
  <c r="A38" i="78"/>
  <c r="A37" i="78"/>
  <c r="A36" i="78"/>
  <c r="A35" i="78"/>
  <c r="A34" i="78"/>
  <c r="A33" i="78"/>
  <c r="A32" i="78"/>
  <c r="A31" i="78"/>
  <c r="A30" i="78"/>
  <c r="A29" i="78"/>
  <c r="A9" i="78"/>
  <c r="A8" i="78"/>
  <c r="A43" i="79"/>
  <c r="A42" i="79"/>
  <c r="A41" i="79"/>
  <c r="A40" i="79"/>
  <c r="A39" i="79"/>
  <c r="A38" i="79"/>
  <c r="A37" i="79"/>
  <c r="A9" i="79"/>
  <c r="A11" i="79"/>
  <c r="A8" i="79"/>
  <c r="A13" i="76"/>
  <c r="A15" i="76"/>
  <c r="A16" i="76"/>
  <c r="A26" i="27"/>
  <c r="A10" i="78"/>
  <c r="U54" i="40"/>
  <c r="I54" i="40"/>
  <c r="O54" i="40"/>
  <c r="S54" i="40"/>
  <c r="Y54" i="40"/>
  <c r="AG54" i="40"/>
  <c r="AK54" i="40"/>
  <c r="AO54" i="40"/>
  <c r="AS54" i="40"/>
  <c r="AW54" i="40"/>
  <c r="BA54" i="40"/>
  <c r="G54" i="40"/>
  <c r="Q54" i="40"/>
  <c r="AA54" i="40"/>
  <c r="AI54" i="40"/>
  <c r="AQ54" i="40"/>
  <c r="AY54" i="40"/>
  <c r="M54" i="40"/>
  <c r="W54" i="40"/>
  <c r="AE54" i="40"/>
  <c r="AM54" i="40"/>
  <c r="AU54" i="40"/>
  <c r="E54" i="40"/>
  <c r="BE51" i="65"/>
  <c r="A10" i="83" a="1"/>
  <c r="A10" i="83"/>
  <c r="A11" i="83" a="1"/>
  <c r="A11" i="83"/>
  <c r="A11" i="82" a="1"/>
  <c r="A11" i="82"/>
  <c r="A12" i="82" a="1"/>
  <c r="A12" i="82"/>
  <c r="A27" i="81"/>
  <c r="A18" i="80"/>
  <c r="A20" i="80"/>
  <c r="A21" i="80"/>
  <c r="A22" i="80"/>
  <c r="A12" i="79"/>
  <c r="A13" i="79"/>
  <c r="A17" i="76"/>
  <c r="A8" i="74"/>
  <c r="A10" i="74"/>
  <c r="A11" i="74"/>
  <c r="A12" i="74"/>
  <c r="A13" i="74"/>
  <c r="A14" i="74"/>
  <c r="A15" i="74"/>
  <c r="A17" i="74"/>
  <c r="A18" i="74"/>
  <c r="A19" i="74"/>
  <c r="A20" i="74"/>
  <c r="A21" i="74"/>
  <c r="A22" i="74"/>
  <c r="A8" i="75"/>
  <c r="A9" i="75"/>
  <c r="A10" i="75"/>
  <c r="A11" i="75"/>
  <c r="A12" i="75"/>
  <c r="A13" i="75"/>
  <c r="A14" i="75"/>
  <c r="A11" i="78"/>
  <c r="A12" i="78"/>
  <c r="A13" i="88"/>
  <c r="A12" i="83" a="1"/>
  <c r="A12" i="83"/>
  <c r="A13" i="82" a="1"/>
  <c r="A13" i="82"/>
  <c r="A28" i="81"/>
  <c r="A23" i="80"/>
  <c r="A24" i="80"/>
  <c r="A14" i="79"/>
  <c r="A15" i="79"/>
  <c r="A19" i="76"/>
  <c r="A20" i="76"/>
  <c r="A34" i="73"/>
  <c r="A33" i="73"/>
  <c r="A32" i="73"/>
  <c r="A31" i="73"/>
  <c r="A30" i="73"/>
  <c r="A29" i="73"/>
  <c r="A28" i="73"/>
  <c r="A27" i="73"/>
  <c r="A26" i="73"/>
  <c r="A25" i="73"/>
  <c r="A24" i="73"/>
  <c r="A23" i="73"/>
  <c r="A22" i="73"/>
  <c r="A21" i="73"/>
  <c r="A20" i="73"/>
  <c r="A19" i="73"/>
  <c r="A18" i="73"/>
  <c r="A17" i="73"/>
  <c r="A9" i="72"/>
  <c r="A10" i="72"/>
  <c r="A11" i="72"/>
  <c r="A12" i="72"/>
  <c r="A13" i="72"/>
  <c r="A14" i="72"/>
  <c r="A15" i="72"/>
  <c r="A16" i="72"/>
  <c r="A17" i="72"/>
  <c r="A18" i="72"/>
  <c r="A19" i="72"/>
  <c r="A20" i="72"/>
  <c r="A21" i="72"/>
  <c r="A22" i="72"/>
  <c r="A23" i="72"/>
  <c r="A24" i="72"/>
  <c r="A25" i="72"/>
  <c r="A26" i="72"/>
  <c r="A27" i="72"/>
  <c r="A28" i="72"/>
  <c r="A29" i="72"/>
  <c r="A30" i="72"/>
  <c r="A31" i="72"/>
  <c r="A32" i="72"/>
  <c r="A33" i="72"/>
  <c r="A34" i="72"/>
  <c r="A35" i="72"/>
  <c r="A8" i="72"/>
  <c r="A50" i="71"/>
  <c r="A49" i="71"/>
  <c r="A19" i="71"/>
  <c r="A18" i="71"/>
  <c r="A17" i="71"/>
  <c r="A16" i="71"/>
  <c r="A15" i="71"/>
  <c r="A14" i="71"/>
  <c r="A13" i="71"/>
  <c r="A12" i="71"/>
  <c r="A11" i="71"/>
  <c r="A10" i="71"/>
  <c r="A8" i="71"/>
  <c r="A9" i="71"/>
  <c r="A35" i="70"/>
  <c r="A34" i="70"/>
  <c r="A33" i="70"/>
  <c r="A32" i="70"/>
  <c r="A31" i="70"/>
  <c r="A30" i="70"/>
  <c r="A29" i="70"/>
  <c r="A28" i="70"/>
  <c r="A27" i="70"/>
  <c r="A26" i="70"/>
  <c r="A25" i="70"/>
  <c r="A24" i="70"/>
  <c r="A23" i="70"/>
  <c r="A22" i="70"/>
  <c r="A21" i="70"/>
  <c r="A20" i="70"/>
  <c r="A19" i="70"/>
  <c r="A18" i="70"/>
  <c r="A17" i="70"/>
  <c r="A16" i="70"/>
  <c r="A14" i="70"/>
  <c r="A13" i="70"/>
  <c r="A12" i="70"/>
  <c r="A10" i="70"/>
  <c r="A9" i="70"/>
  <c r="A8" i="70"/>
  <c r="A35" i="69"/>
  <c r="A34" i="69"/>
  <c r="A33" i="69"/>
  <c r="A32" i="69"/>
  <c r="A31" i="69"/>
  <c r="A10" i="69"/>
  <c r="A9" i="69"/>
  <c r="A8" i="69"/>
  <c r="A32" i="68"/>
  <c r="A31" i="68"/>
  <c r="A30" i="68"/>
  <c r="A29" i="68"/>
  <c r="A28" i="68"/>
  <c r="A27" i="68"/>
  <c r="A26" i="68"/>
  <c r="A25" i="68"/>
  <c r="A24" i="68"/>
  <c r="A23" i="68"/>
  <c r="A22" i="68"/>
  <c r="A21" i="68"/>
  <c r="A8" i="68"/>
  <c r="A49" i="67"/>
  <c r="A50" i="67"/>
  <c r="A51" i="67"/>
  <c r="A47" i="67"/>
  <c r="A48" i="67"/>
  <c r="A46" i="67"/>
  <c r="A8" i="67"/>
  <c r="A9" i="67"/>
  <c r="A23" i="53"/>
  <c r="A24" i="53"/>
  <c r="A25" i="53"/>
  <c r="A26" i="53"/>
  <c r="A27" i="53"/>
  <c r="A28" i="53"/>
  <c r="A29" i="53"/>
  <c r="A30" i="53"/>
  <c r="A31" i="53"/>
  <c r="A32" i="53"/>
  <c r="A33" i="53"/>
  <c r="A34" i="53"/>
  <c r="A35" i="53"/>
  <c r="A36" i="53"/>
  <c r="A37" i="53"/>
  <c r="A38" i="53"/>
  <c r="A39" i="53"/>
  <c r="BE47" i="65"/>
  <c r="O46" i="65"/>
  <c r="BE45" i="65"/>
  <c r="G44" i="65"/>
  <c r="BM41" i="65"/>
  <c r="BM40" i="65"/>
  <c r="G38" i="65"/>
  <c r="BE37" i="65"/>
  <c r="BM35" i="65"/>
  <c r="G34" i="65"/>
  <c r="BM31" i="65"/>
  <c r="AZ26" i="40"/>
  <c r="AX26" i="40"/>
  <c r="AV26" i="40"/>
  <c r="AT26" i="40"/>
  <c r="AR26" i="40"/>
  <c r="AP26" i="40"/>
  <c r="AN26" i="40"/>
  <c r="AL26" i="40"/>
  <c r="AJ26" i="40"/>
  <c r="AH26" i="40"/>
  <c r="AF26" i="40"/>
  <c r="AD26" i="40"/>
  <c r="Z26" i="40"/>
  <c r="X26" i="40"/>
  <c r="V26" i="40"/>
  <c r="R26" i="40"/>
  <c r="P26" i="40"/>
  <c r="N26" i="40"/>
  <c r="L26" i="40"/>
  <c r="H26" i="40"/>
  <c r="F26" i="40"/>
  <c r="D26" i="40"/>
  <c r="BE57" i="65"/>
  <c r="A16" i="79"/>
  <c r="A18" i="79"/>
  <c r="A17" i="79"/>
  <c r="A13" i="78"/>
  <c r="A12" i="69"/>
  <c r="A13" i="69"/>
  <c r="A14" i="82" a="1"/>
  <c r="A14" i="82"/>
  <c r="A15" i="82" a="1"/>
  <c r="A15" i="82"/>
  <c r="A16" i="82" a="1"/>
  <c r="A16" i="82"/>
  <c r="A9" i="68"/>
  <c r="A13" i="83" a="1"/>
  <c r="A13" i="83"/>
  <c r="A29" i="81"/>
  <c r="A30" i="81"/>
  <c r="A25" i="80"/>
  <c r="A26" i="80"/>
  <c r="A21" i="76"/>
  <c r="A20" i="71"/>
  <c r="A22" i="71"/>
  <c r="A10" i="67"/>
  <c r="A11" i="67"/>
  <c r="A34" i="75"/>
  <c r="A34" i="74"/>
  <c r="A33" i="74"/>
  <c r="A32" i="74"/>
  <c r="A31" i="74"/>
  <c r="A30" i="74"/>
  <c r="A29" i="74"/>
  <c r="A28" i="74"/>
  <c r="A27" i="74"/>
  <c r="A26" i="74"/>
  <c r="A25" i="74"/>
  <c r="A24" i="74"/>
  <c r="A23" i="74"/>
  <c r="A16" i="73"/>
  <c r="A15" i="73"/>
  <c r="A14" i="73"/>
  <c r="A13" i="73"/>
  <c r="A12" i="73"/>
  <c r="A11" i="73"/>
  <c r="A10" i="73"/>
  <c r="A9" i="73"/>
  <c r="A8" i="73"/>
  <c r="A14" i="78"/>
  <c r="A14" i="69"/>
  <c r="A10" i="68"/>
  <c r="A12" i="68"/>
  <c r="A11" i="68"/>
  <c r="A12" i="67"/>
  <c r="A14" i="83" a="1"/>
  <c r="A14" i="83"/>
  <c r="A15" i="83" a="1"/>
  <c r="A15" i="83"/>
  <c r="A31" i="81"/>
  <c r="A32" i="81"/>
  <c r="A33" i="81"/>
  <c r="A27" i="80"/>
  <c r="A29" i="80"/>
  <c r="A23" i="76"/>
  <c r="A23" i="71"/>
  <c r="A18" i="64"/>
  <c r="A19" i="64"/>
  <c r="A20" i="64"/>
  <c r="A21" i="64"/>
  <c r="A22" i="64"/>
  <c r="A23" i="64"/>
  <c r="A24" i="64"/>
  <c r="A25" i="64"/>
  <c r="A26" i="64"/>
  <c r="A27" i="64"/>
  <c r="A28" i="64"/>
  <c r="A29" i="64"/>
  <c r="A30" i="64"/>
  <c r="A31" i="64"/>
  <c r="A32" i="64"/>
  <c r="A33" i="64"/>
  <c r="A34" i="64"/>
  <c r="A16" i="64"/>
  <c r="A18" i="63"/>
  <c r="A19" i="63"/>
  <c r="A20" i="63"/>
  <c r="A21" i="63"/>
  <c r="A22" i="63"/>
  <c r="A23" i="63"/>
  <c r="A24" i="63"/>
  <c r="A25" i="63"/>
  <c r="A26" i="63"/>
  <c r="A27" i="63"/>
  <c r="A28" i="63"/>
  <c r="A29" i="63"/>
  <c r="A30" i="63"/>
  <c r="A31" i="63"/>
  <c r="A32" i="63"/>
  <c r="A33" i="63"/>
  <c r="A34" i="63"/>
  <c r="A16" i="63"/>
  <c r="A46" i="55"/>
  <c r="A47" i="55"/>
  <c r="A48" i="55"/>
  <c r="A49" i="55"/>
  <c r="A50" i="55"/>
  <c r="A51" i="55"/>
  <c r="A52" i="55"/>
  <c r="A53" i="55"/>
  <c r="A54" i="55"/>
  <c r="A55" i="55"/>
  <c r="A56" i="55"/>
  <c r="A57" i="55"/>
  <c r="A58" i="55"/>
  <c r="A40" i="55"/>
  <c r="A41" i="55" s="1"/>
  <c r="A36" i="54"/>
  <c r="A37" i="54" s="1"/>
  <c r="A38" i="54"/>
  <c r="A39" i="54"/>
  <c r="A40" i="54"/>
  <c r="A41" i="54"/>
  <c r="A42" i="54"/>
  <c r="A43" i="54"/>
  <c r="A44" i="54"/>
  <c r="A45" i="54"/>
  <c r="A46" i="54"/>
  <c r="A47" i="54"/>
  <c r="A48" i="54"/>
  <c r="A49" i="54"/>
  <c r="A50" i="54"/>
  <c r="A51" i="54"/>
  <c r="A52" i="54"/>
  <c r="A34" i="54"/>
  <c r="A22" i="53"/>
  <c r="A28" i="52"/>
  <c r="A29" i="52"/>
  <c r="A30" i="52"/>
  <c r="A31" i="52"/>
  <c r="A32" i="52"/>
  <c r="A33" i="52"/>
  <c r="A34" i="52"/>
  <c r="A35" i="52"/>
  <c r="A36" i="52"/>
  <c r="A37" i="52"/>
  <c r="A38" i="52"/>
  <c r="A39" i="52"/>
  <c r="A40" i="52"/>
  <c r="A41" i="52"/>
  <c r="A42" i="52"/>
  <c r="A43" i="52"/>
  <c r="A44" i="52"/>
  <c r="A26" i="52"/>
  <c r="A42" i="51"/>
  <c r="A43" i="51" s="1"/>
  <c r="A44" i="51"/>
  <c r="A48" i="51"/>
  <c r="A49" i="51"/>
  <c r="A50" i="51"/>
  <c r="A51" i="51"/>
  <c r="A52" i="51"/>
  <c r="A53" i="51"/>
  <c r="A54" i="51"/>
  <c r="A55" i="51"/>
  <c r="A56" i="51"/>
  <c r="A57" i="51"/>
  <c r="A58" i="51"/>
  <c r="A59" i="51"/>
  <c r="A60" i="51"/>
  <c r="A43" i="50"/>
  <c r="A44" i="50"/>
  <c r="A45" i="50"/>
  <c r="A46" i="50"/>
  <c r="A47" i="50"/>
  <c r="A48" i="50"/>
  <c r="A49" i="50"/>
  <c r="A50" i="50"/>
  <c r="A51" i="50"/>
  <c r="A52" i="50"/>
  <c r="A53" i="50"/>
  <c r="A54" i="50"/>
  <c r="A55" i="50"/>
  <c r="A56" i="50"/>
  <c r="A57" i="50"/>
  <c r="A58" i="50"/>
  <c r="A59" i="50"/>
  <c r="A41" i="50"/>
  <c r="A48" i="49"/>
  <c r="A50" i="49"/>
  <c r="A51" i="49"/>
  <c r="A53" i="49"/>
  <c r="A54" i="49"/>
  <c r="A55" i="49"/>
  <c r="A56" i="49"/>
  <c r="A57" i="49"/>
  <c r="A58" i="49"/>
  <c r="A59" i="49"/>
  <c r="A60" i="49"/>
  <c r="A61" i="49"/>
  <c r="A62" i="49"/>
  <c r="A63" i="49"/>
  <c r="A64" i="49"/>
  <c r="A65" i="49"/>
  <c r="A66" i="49"/>
  <c r="A48" i="48"/>
  <c r="A50" i="48"/>
  <c r="A51" i="48"/>
  <c r="A52" i="48"/>
  <c r="A53" i="48"/>
  <c r="A54" i="48"/>
  <c r="A55" i="48"/>
  <c r="A56" i="48"/>
  <c r="A57" i="48"/>
  <c r="A58" i="48"/>
  <c r="A59" i="48"/>
  <c r="A60" i="48"/>
  <c r="A61" i="48"/>
  <c r="A62" i="48"/>
  <c r="A63" i="48"/>
  <c r="A64" i="48"/>
  <c r="A65" i="48"/>
  <c r="A66" i="48"/>
  <c r="A51" i="37"/>
  <c r="A53" i="37"/>
  <c r="A54" i="37"/>
  <c r="A55" i="37"/>
  <c r="A56" i="37"/>
  <c r="A57" i="37"/>
  <c r="A58" i="37"/>
  <c r="A59" i="37"/>
  <c r="A60" i="37"/>
  <c r="A61" i="37"/>
  <c r="A62" i="37"/>
  <c r="A63" i="37"/>
  <c r="A64" i="37"/>
  <c r="A65" i="37"/>
  <c r="A66" i="37"/>
  <c r="A67" i="37"/>
  <c r="A68" i="37"/>
  <c r="A69" i="37"/>
  <c r="A14" i="47"/>
  <c r="A15" i="47"/>
  <c r="A16" i="47"/>
  <c r="A17" i="47"/>
  <c r="A18" i="47"/>
  <c r="A19" i="47"/>
  <c r="A20" i="47"/>
  <c r="A21" i="47"/>
  <c r="A22" i="47"/>
  <c r="A23" i="47"/>
  <c r="A24" i="47"/>
  <c r="A25" i="47"/>
  <c r="A26" i="47"/>
  <c r="A27" i="47"/>
  <c r="A28" i="47"/>
  <c r="A29" i="47"/>
  <c r="A30" i="47"/>
  <c r="A12" i="47"/>
  <c r="A21" i="36"/>
  <c r="A22" i="36"/>
  <c r="A23" i="36"/>
  <c r="A24" i="36"/>
  <c r="A25" i="36"/>
  <c r="A26" i="36"/>
  <c r="A27" i="36"/>
  <c r="A28" i="36"/>
  <c r="A29" i="36"/>
  <c r="A30" i="36"/>
  <c r="A31" i="36"/>
  <c r="A32" i="36"/>
  <c r="A33" i="36"/>
  <c r="A34" i="36"/>
  <c r="A35" i="36"/>
  <c r="A36" i="36"/>
  <c r="A37" i="36"/>
  <c r="A19" i="36"/>
  <c r="A31" i="44"/>
  <c r="A32" i="44"/>
  <c r="A33" i="44"/>
  <c r="A34" i="44"/>
  <c r="A35" i="44"/>
  <c r="A36" i="44"/>
  <c r="A37" i="44"/>
  <c r="A38" i="44"/>
  <c r="A39" i="44"/>
  <c r="A40" i="44"/>
  <c r="A41" i="44"/>
  <c r="A42" i="44"/>
  <c r="A43" i="44"/>
  <c r="A44" i="44"/>
  <c r="A45" i="44"/>
  <c r="A46" i="44"/>
  <c r="A47" i="44"/>
  <c r="A29" i="44"/>
  <c r="A51" i="43"/>
  <c r="A52" i="43"/>
  <c r="A53" i="43"/>
  <c r="A54" i="43"/>
  <c r="A55" i="43"/>
  <c r="A56" i="43"/>
  <c r="A57" i="43"/>
  <c r="A58" i="43"/>
  <c r="A59" i="43"/>
  <c r="A60" i="43"/>
  <c r="A61" i="43"/>
  <c r="A62" i="43"/>
  <c r="A63" i="43"/>
  <c r="A64" i="43"/>
  <c r="A65" i="43"/>
  <c r="A66" i="43"/>
  <c r="A67" i="43"/>
  <c r="A49" i="43"/>
  <c r="A44" i="46"/>
  <c r="A45" i="46"/>
  <c r="A46" i="46"/>
  <c r="A47" i="46"/>
  <c r="A48" i="46"/>
  <c r="A49" i="46"/>
  <c r="A50" i="46"/>
  <c r="A51" i="46"/>
  <c r="A52" i="46"/>
  <c r="A53" i="46"/>
  <c r="A54" i="46"/>
  <c r="A55" i="46"/>
  <c r="A56" i="46"/>
  <c r="A57" i="46"/>
  <c r="A58" i="46"/>
  <c r="A59" i="46"/>
  <c r="A60" i="46"/>
  <c r="A42" i="46"/>
  <c r="A33" i="42"/>
  <c r="A34" i="42"/>
  <c r="A35" i="42"/>
  <c r="A36" i="42"/>
  <c r="A37" i="42"/>
  <c r="A38" i="42"/>
  <c r="A39" i="42"/>
  <c r="A40" i="42"/>
  <c r="A41" i="42"/>
  <c r="A42" i="42"/>
  <c r="A43" i="42"/>
  <c r="A44" i="42"/>
  <c r="A45" i="42"/>
  <c r="A46" i="42"/>
  <c r="A47" i="42"/>
  <c r="A48" i="42"/>
  <c r="A49" i="42"/>
  <c r="A31" i="42"/>
  <c r="A44" i="41"/>
  <c r="A45" i="41"/>
  <c r="A46" i="41"/>
  <c r="A47" i="41"/>
  <c r="A48" i="41"/>
  <c r="A49" i="41"/>
  <c r="A50" i="41"/>
  <c r="A51" i="41"/>
  <c r="A52" i="41"/>
  <c r="A53" i="41"/>
  <c r="A54" i="41"/>
  <c r="A55" i="41"/>
  <c r="A56" i="41"/>
  <c r="A57" i="41"/>
  <c r="A58" i="41"/>
  <c r="A59" i="41"/>
  <c r="A60" i="41"/>
  <c r="A42" i="41"/>
  <c r="A79" i="35"/>
  <c r="A83" i="35"/>
  <c r="A84" i="35"/>
  <c r="A85" i="35"/>
  <c r="A86" i="35"/>
  <c r="A87" i="35"/>
  <c r="A88" i="35"/>
  <c r="A89" i="35"/>
  <c r="A90" i="35"/>
  <c r="A91" i="35"/>
  <c r="A92" i="35"/>
  <c r="A93" i="35"/>
  <c r="A94" i="35"/>
  <c r="A95" i="35"/>
  <c r="A77" i="35"/>
  <c r="A78" i="35" s="1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25" i="34"/>
  <c r="A32" i="38"/>
  <c r="U48" i="65" s="1"/>
  <c r="A33" i="38"/>
  <c r="A35" i="38"/>
  <c r="A36" i="38"/>
  <c r="A37" i="38"/>
  <c r="A38" i="38"/>
  <c r="A39" i="38"/>
  <c r="A40" i="38"/>
  <c r="A41" i="38"/>
  <c r="A42" i="38"/>
  <c r="A43" i="38"/>
  <c r="A44" i="38"/>
  <c r="A45" i="38"/>
  <c r="A46" i="38"/>
  <c r="A47" i="38"/>
  <c r="A48" i="38"/>
  <c r="A30" i="38"/>
  <c r="A47" i="33"/>
  <c r="A48" i="33"/>
  <c r="A49" i="33"/>
  <c r="A50" i="33"/>
  <c r="A51" i="33"/>
  <c r="A52" i="33"/>
  <c r="A53" i="33"/>
  <c r="A54" i="33"/>
  <c r="A55" i="33"/>
  <c r="A56" i="33"/>
  <c r="A57" i="33"/>
  <c r="A58" i="33"/>
  <c r="A59" i="33"/>
  <c r="A60" i="33"/>
  <c r="A61" i="33"/>
  <c r="A62" i="33"/>
  <c r="A63" i="33"/>
  <c r="A45" i="33"/>
  <c r="A82" i="32"/>
  <c r="A83" i="32"/>
  <c r="A84" i="32"/>
  <c r="A85" i="32"/>
  <c r="A86" i="32"/>
  <c r="A87" i="32"/>
  <c r="A88" i="32"/>
  <c r="A89" i="32"/>
  <c r="A90" i="32"/>
  <c r="A91" i="32"/>
  <c r="A92" i="32"/>
  <c r="A93" i="32"/>
  <c r="A94" i="32"/>
  <c r="A95" i="32"/>
  <c r="A96" i="32"/>
  <c r="A97" i="32"/>
  <c r="A98" i="32"/>
  <c r="A80" i="32"/>
  <c r="A28" i="31"/>
  <c r="A29" i="31"/>
  <c r="A30" i="31"/>
  <c r="A31" i="31"/>
  <c r="A32" i="31"/>
  <c r="A33" i="31"/>
  <c r="A34" i="31"/>
  <c r="A35" i="31"/>
  <c r="A36" i="31"/>
  <c r="A37" i="31"/>
  <c r="A38" i="31"/>
  <c r="A39" i="31"/>
  <c r="A40" i="31"/>
  <c r="A41" i="31"/>
  <c r="A42" i="31"/>
  <c r="A43" i="31"/>
  <c r="A44" i="31"/>
  <c r="A26" i="31"/>
  <c r="A48" i="29"/>
  <c r="A49" i="29"/>
  <c r="A51" i="29"/>
  <c r="A52" i="29"/>
  <c r="A53" i="29"/>
  <c r="A54" i="29"/>
  <c r="A55" i="29"/>
  <c r="A56" i="29"/>
  <c r="A57" i="29"/>
  <c r="A58" i="29"/>
  <c r="A59" i="29"/>
  <c r="A60" i="29"/>
  <c r="A61" i="29"/>
  <c r="A62" i="29"/>
  <c r="A63" i="29"/>
  <c r="A64" i="29"/>
  <c r="A46" i="29"/>
  <c r="A58" i="28"/>
  <c r="A60" i="28"/>
  <c r="A61" i="28"/>
  <c r="A62" i="28"/>
  <c r="A64" i="28"/>
  <c r="A65" i="28"/>
  <c r="A66" i="28"/>
  <c r="A67" i="28"/>
  <c r="A68" i="28"/>
  <c r="A69" i="28"/>
  <c r="A70" i="28"/>
  <c r="A71" i="28"/>
  <c r="A72" i="28"/>
  <c r="A73" i="28"/>
  <c r="A74" i="28"/>
  <c r="A56" i="28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25" i="27"/>
  <c r="A45" i="26"/>
  <c r="A46" i="26"/>
  <c r="A47" i="26"/>
  <c r="A48" i="26"/>
  <c r="A49" i="26"/>
  <c r="A50" i="26"/>
  <c r="A51" i="26"/>
  <c r="A52" i="26"/>
  <c r="A53" i="26"/>
  <c r="A54" i="26"/>
  <c r="A55" i="26"/>
  <c r="A56" i="26"/>
  <c r="A57" i="26"/>
  <c r="A58" i="26"/>
  <c r="A59" i="26"/>
  <c r="A60" i="26"/>
  <c r="A61" i="26"/>
  <c r="A43" i="26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75" i="25"/>
  <c r="A25" i="24"/>
  <c r="A26" i="24"/>
  <c r="A27" i="24"/>
  <c r="A28" i="24"/>
  <c r="A29" i="24"/>
  <c r="A30" i="24"/>
  <c r="A31" i="24"/>
  <c r="A32" i="24"/>
  <c r="A33" i="24"/>
  <c r="A34" i="24"/>
  <c r="A35" i="24"/>
  <c r="A36" i="24"/>
  <c r="A37" i="24"/>
  <c r="A38" i="24"/>
  <c r="A39" i="24"/>
  <c r="A40" i="24"/>
  <c r="A41" i="24"/>
  <c r="A23" i="24"/>
  <c r="A30" i="23"/>
  <c r="A31" i="23"/>
  <c r="A32" i="23"/>
  <c r="A33" i="23"/>
  <c r="A34" i="23"/>
  <c r="A35" i="23"/>
  <c r="A36" i="23"/>
  <c r="A37" i="23"/>
  <c r="A38" i="23"/>
  <c r="A39" i="23"/>
  <c r="A40" i="23"/>
  <c r="A41" i="23"/>
  <c r="A42" i="23"/>
  <c r="A43" i="23"/>
  <c r="A44" i="23"/>
  <c r="A45" i="23"/>
  <c r="A46" i="23"/>
  <c r="A28" i="23"/>
  <c r="A58" i="20"/>
  <c r="A59" i="20"/>
  <c r="A60" i="20"/>
  <c r="A61" i="20"/>
  <c r="A62" i="20"/>
  <c r="A63" i="20"/>
  <c r="A64" i="20"/>
  <c r="A65" i="20"/>
  <c r="A66" i="20"/>
  <c r="A67" i="20"/>
  <c r="A68" i="20"/>
  <c r="A69" i="20"/>
  <c r="A70" i="20"/>
  <c r="A71" i="20"/>
  <c r="A72" i="20"/>
  <c r="A73" i="20"/>
  <c r="A74" i="20"/>
  <c r="A56" i="20"/>
  <c r="A17" i="30"/>
  <c r="A18" i="30"/>
  <c r="A19" i="30"/>
  <c r="A20" i="30"/>
  <c r="A21" i="30"/>
  <c r="A22" i="30"/>
  <c r="A23" i="30"/>
  <c r="A24" i="30"/>
  <c r="A25" i="30"/>
  <c r="A26" i="30"/>
  <c r="A27" i="30"/>
  <c r="A28" i="30"/>
  <c r="A29" i="30"/>
  <c r="A30" i="30"/>
  <c r="A31" i="30"/>
  <c r="A32" i="30"/>
  <c r="A33" i="30"/>
  <c r="A15" i="30"/>
  <c r="A38" i="19"/>
  <c r="A39" i="19"/>
  <c r="A40" i="19"/>
  <c r="A41" i="19"/>
  <c r="A42" i="19"/>
  <c r="A43" i="19"/>
  <c r="A44" i="19"/>
  <c r="A45" i="19"/>
  <c r="A46" i="19"/>
  <c r="A47" i="19"/>
  <c r="A48" i="19"/>
  <c r="A49" i="19"/>
  <c r="A50" i="19"/>
  <c r="A51" i="19"/>
  <c r="A52" i="19"/>
  <c r="A53" i="19"/>
  <c r="A54" i="19"/>
  <c r="A36" i="19"/>
  <c r="A78" i="18"/>
  <c r="A79" i="18"/>
  <c r="A80" i="18"/>
  <c r="A81" i="18"/>
  <c r="A82" i="18"/>
  <c r="A83" i="18"/>
  <c r="A84" i="18"/>
  <c r="A85" i="18"/>
  <c r="A86" i="18"/>
  <c r="A87" i="18"/>
  <c r="A88" i="18"/>
  <c r="A89" i="18"/>
  <c r="A90" i="18"/>
  <c r="A91" i="18"/>
  <c r="A92" i="18"/>
  <c r="A93" i="18"/>
  <c r="A94" i="18"/>
  <c r="A76" i="18"/>
  <c r="A27" i="58"/>
  <c r="A28" i="58"/>
  <c r="A29" i="58"/>
  <c r="A30" i="58"/>
  <c r="A31" i="58"/>
  <c r="A32" i="58"/>
  <c r="A33" i="58"/>
  <c r="A34" i="58"/>
  <c r="A35" i="58"/>
  <c r="A36" i="58"/>
  <c r="A37" i="58"/>
  <c r="A38" i="58"/>
  <c r="A39" i="58"/>
  <c r="A40" i="58"/>
  <c r="A41" i="58"/>
  <c r="A42" i="58"/>
  <c r="A43" i="58"/>
  <c r="A25" i="58"/>
  <c r="A37" i="17"/>
  <c r="A38" i="17"/>
  <c r="A39" i="17"/>
  <c r="A40" i="17"/>
  <c r="A41" i="17"/>
  <c r="A42" i="17"/>
  <c r="A43" i="17"/>
  <c r="A44" i="17"/>
  <c r="A45" i="17"/>
  <c r="A46" i="17"/>
  <c r="A47" i="17"/>
  <c r="A48" i="17"/>
  <c r="A30" i="17"/>
  <c r="A31" i="17" s="1"/>
  <c r="A17" i="59"/>
  <c r="A18" i="59"/>
  <c r="A19" i="59"/>
  <c r="A20" i="59"/>
  <c r="A21" i="59"/>
  <c r="A22" i="59"/>
  <c r="A23" i="59"/>
  <c r="A24" i="59"/>
  <c r="A25" i="59"/>
  <c r="A26" i="59"/>
  <c r="A27" i="59"/>
  <c r="A28" i="59"/>
  <c r="A29" i="59"/>
  <c r="A30" i="59"/>
  <c r="A31" i="59"/>
  <c r="A32" i="59"/>
  <c r="A33" i="59"/>
  <c r="A15" i="59"/>
  <c r="A25" i="57"/>
  <c r="A27" i="57"/>
  <c r="A28" i="57"/>
  <c r="A29" i="57"/>
  <c r="A30" i="57"/>
  <c r="A31" i="57"/>
  <c r="A32" i="57"/>
  <c r="A33" i="57"/>
  <c r="A34" i="57"/>
  <c r="A35" i="57"/>
  <c r="A36" i="57"/>
  <c r="A37" i="57"/>
  <c r="A38" i="57"/>
  <c r="A39" i="57"/>
  <c r="A40" i="57"/>
  <c r="A41" i="57"/>
  <c r="A23" i="57"/>
  <c r="A27" i="60"/>
  <c r="A28" i="60"/>
  <c r="A29" i="60"/>
  <c r="A30" i="60"/>
  <c r="A31" i="60"/>
  <c r="A32" i="60"/>
  <c r="A33" i="60"/>
  <c r="A34" i="60"/>
  <c r="A35" i="60"/>
  <c r="A36" i="60"/>
  <c r="A37" i="60"/>
  <c r="A38" i="60"/>
  <c r="A39" i="60"/>
  <c r="A40" i="60"/>
  <c r="A41" i="60"/>
  <c r="A42" i="60"/>
  <c r="A43" i="60"/>
  <c r="A25" i="60"/>
  <c r="A46" i="39"/>
  <c r="A48" i="39"/>
  <c r="A49" i="39"/>
  <c r="A50" i="39"/>
  <c r="A51" i="39"/>
  <c r="A52" i="39"/>
  <c r="A53" i="39"/>
  <c r="A54" i="39"/>
  <c r="A55" i="39"/>
  <c r="A56" i="39"/>
  <c r="A57" i="39"/>
  <c r="A58" i="39"/>
  <c r="A59" i="39"/>
  <c r="A60" i="39"/>
  <c r="A61" i="39"/>
  <c r="A62" i="39"/>
  <c r="A63" i="39"/>
  <c r="A64" i="39"/>
  <c r="A8" i="66"/>
  <c r="A10" i="66"/>
  <c r="A11" i="66"/>
  <c r="A12" i="66"/>
  <c r="A13" i="66"/>
  <c r="A14" i="66"/>
  <c r="A15" i="66"/>
  <c r="A16" i="66"/>
  <c r="A17" i="66"/>
  <c r="A18" i="66"/>
  <c r="A19" i="66"/>
  <c r="A20" i="66"/>
  <c r="A21" i="66"/>
  <c r="A22" i="66"/>
  <c r="A23" i="66"/>
  <c r="A24" i="66"/>
  <c r="A25" i="66"/>
  <c r="A26" i="66"/>
  <c r="A79" i="3"/>
  <c r="A83" i="3"/>
  <c r="A84" i="3"/>
  <c r="A85" i="3"/>
  <c r="A86" i="3"/>
  <c r="A87" i="3"/>
  <c r="A88" i="3"/>
  <c r="B97" i="37" s="1"/>
  <c r="A89" i="3"/>
  <c r="A90" i="3"/>
  <c r="A91" i="3"/>
  <c r="A92" i="3"/>
  <c r="A93" i="3"/>
  <c r="A94" i="3"/>
  <c r="A95" i="3"/>
  <c r="A96" i="3"/>
  <c r="A97" i="3"/>
  <c r="A44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33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78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54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12" i="10"/>
  <c r="A54" i="11"/>
  <c r="A55" i="11"/>
  <c r="A56" i="11"/>
  <c r="A57" i="11"/>
  <c r="A58" i="11"/>
  <c r="A59" i="11"/>
  <c r="A60" i="11"/>
  <c r="B65" i="53" s="1"/>
  <c r="A61" i="11"/>
  <c r="A62" i="11"/>
  <c r="A63" i="11"/>
  <c r="A64" i="11"/>
  <c r="A65" i="11"/>
  <c r="A66" i="11"/>
  <c r="A67" i="11"/>
  <c r="A68" i="11"/>
  <c r="A69" i="11"/>
  <c r="A70" i="11"/>
  <c r="A71" i="11"/>
  <c r="A72" i="11"/>
  <c r="A49" i="12"/>
  <c r="A50" i="12"/>
  <c r="A51" i="12"/>
  <c r="A52" i="12"/>
  <c r="A53" i="12"/>
  <c r="A54" i="12"/>
  <c r="A55" i="12"/>
  <c r="A56" i="12"/>
  <c r="A57" i="12"/>
  <c r="A58" i="12"/>
  <c r="A59" i="12"/>
  <c r="A60" i="12"/>
  <c r="A61" i="12"/>
  <c r="A62" i="12"/>
  <c r="A63" i="12"/>
  <c r="A64" i="12"/>
  <c r="A65" i="12"/>
  <c r="A66" i="12"/>
  <c r="A67" i="12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22" i="14"/>
  <c r="A23" i="14"/>
  <c r="A24" i="14"/>
  <c r="A25" i="14"/>
  <c r="A26" i="14"/>
  <c r="A27" i="14"/>
  <c r="A28" i="14"/>
  <c r="A29" i="14"/>
  <c r="A30" i="14"/>
  <c r="A31" i="14"/>
  <c r="A32" i="14"/>
  <c r="A33" i="14"/>
  <c r="A34" i="14"/>
  <c r="A35" i="14"/>
  <c r="A36" i="14"/>
  <c r="A37" i="14"/>
  <c r="A38" i="14"/>
  <c r="A39" i="14"/>
  <c r="A40" i="14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0" i="16"/>
  <c r="A31" i="16"/>
  <c r="A32" i="16"/>
  <c r="A33" i="16"/>
  <c r="A34" i="16"/>
  <c r="A35" i="16"/>
  <c r="A36" i="16"/>
  <c r="A37" i="16"/>
  <c r="A38" i="16"/>
  <c r="A39" i="16"/>
  <c r="A40" i="16"/>
  <c r="A41" i="16"/>
  <c r="A42" i="16"/>
  <c r="A43" i="16"/>
  <c r="A44" i="16"/>
  <c r="A45" i="16"/>
  <c r="A46" i="16"/>
  <c r="A47" i="16"/>
  <c r="A48" i="16"/>
  <c r="A25" i="62"/>
  <c r="A27" i="62"/>
  <c r="A28" i="62"/>
  <c r="A29" i="62"/>
  <c r="A30" i="62"/>
  <c r="A31" i="62"/>
  <c r="A32" i="62"/>
  <c r="A33" i="62"/>
  <c r="A34" i="62"/>
  <c r="A35" i="62"/>
  <c r="A36" i="62"/>
  <c r="A37" i="62"/>
  <c r="A38" i="62"/>
  <c r="A39" i="62"/>
  <c r="A40" i="62"/>
  <c r="A41" i="62"/>
  <c r="A42" i="62"/>
  <c r="A43" i="62"/>
  <c r="A20" i="56"/>
  <c r="A22" i="56"/>
  <c r="A23" i="56"/>
  <c r="A24" i="56"/>
  <c r="A25" i="56"/>
  <c r="A26" i="56"/>
  <c r="A27" i="56"/>
  <c r="A28" i="56"/>
  <c r="A29" i="56"/>
  <c r="A30" i="56"/>
  <c r="A31" i="56"/>
  <c r="A32" i="56"/>
  <c r="A33" i="56"/>
  <c r="A34" i="56"/>
  <c r="A35" i="56"/>
  <c r="A36" i="56"/>
  <c r="A37" i="56"/>
  <c r="A38" i="56"/>
  <c r="A16" i="61"/>
  <c r="A18" i="61"/>
  <c r="A19" i="61"/>
  <c r="A20" i="61"/>
  <c r="A21" i="61"/>
  <c r="A22" i="61"/>
  <c r="A23" i="61"/>
  <c r="A24" i="61"/>
  <c r="A25" i="61"/>
  <c r="A26" i="61"/>
  <c r="A27" i="61"/>
  <c r="A28" i="61"/>
  <c r="A29" i="61"/>
  <c r="A30" i="61"/>
  <c r="A31" i="61"/>
  <c r="A32" i="61"/>
  <c r="A33" i="61"/>
  <c r="A34" i="61"/>
  <c r="A33" i="21"/>
  <c r="A34" i="21"/>
  <c r="A35" i="21"/>
  <c r="A36" i="21"/>
  <c r="A37" i="21"/>
  <c r="A38" i="21"/>
  <c r="A39" i="21"/>
  <c r="A40" i="21"/>
  <c r="A41" i="21"/>
  <c r="A42" i="21"/>
  <c r="A43" i="21"/>
  <c r="A44" i="21"/>
  <c r="A45" i="21"/>
  <c r="A46" i="21"/>
  <c r="A47" i="21"/>
  <c r="A48" i="21"/>
  <c r="A49" i="21"/>
  <c r="A50" i="21"/>
  <c r="A32" i="21"/>
  <c r="A16" i="78"/>
  <c r="A17" i="78"/>
  <c r="AC24" i="40"/>
  <c r="G21" i="65"/>
  <c r="BQ20" i="65"/>
  <c r="BQ19" i="65"/>
  <c r="BM17" i="65"/>
  <c r="BM14" i="65"/>
  <c r="G13" i="65"/>
  <c r="BE12" i="65"/>
  <c r="BM10" i="65"/>
  <c r="BE8" i="65"/>
  <c r="G11" i="65"/>
  <c r="A16" i="69"/>
  <c r="U27" i="40"/>
  <c r="A13" i="68"/>
  <c r="A14" i="68"/>
  <c r="A15" i="68"/>
  <c r="A13" i="67"/>
  <c r="A17" i="67"/>
  <c r="A18" i="67"/>
  <c r="A17" i="88"/>
  <c r="A18" i="88"/>
  <c r="A19" i="88"/>
  <c r="A17" i="83" a="1"/>
  <c r="A17" i="83"/>
  <c r="A35" i="81"/>
  <c r="A30" i="80"/>
  <c r="A24" i="76"/>
  <c r="A25" i="71"/>
  <c r="A26" i="71"/>
  <c r="A27" i="71"/>
  <c r="BM18" i="65"/>
  <c r="O27" i="65"/>
  <c r="U26" i="40"/>
  <c r="U25" i="40"/>
  <c r="BE43" i="65"/>
  <c r="A36" i="72"/>
  <c r="A37" i="72"/>
  <c r="A38" i="72"/>
  <c r="A39" i="72"/>
  <c r="A40" i="72"/>
  <c r="A41" i="72"/>
  <c r="A42" i="72"/>
  <c r="A43" i="72"/>
  <c r="A44" i="72"/>
  <c r="A45" i="72"/>
  <c r="A46" i="72"/>
  <c r="A47" i="72"/>
  <c r="A48" i="72"/>
  <c r="A49" i="72"/>
  <c r="A50" i="72"/>
  <c r="A51" i="72"/>
  <c r="A52" i="72"/>
  <c r="A53" i="72"/>
  <c r="A54" i="72"/>
  <c r="A55" i="72"/>
  <c r="A56" i="72"/>
  <c r="A57" i="72"/>
  <c r="A36" i="70"/>
  <c r="A37" i="70"/>
  <c r="A38" i="70"/>
  <c r="A39" i="70"/>
  <c r="A40" i="70"/>
  <c r="A41" i="70"/>
  <c r="A42" i="70"/>
  <c r="A43" i="70"/>
  <c r="A44" i="70"/>
  <c r="A45" i="70"/>
  <c r="A46" i="70"/>
  <c r="A47" i="70"/>
  <c r="A48" i="70"/>
  <c r="A49" i="70"/>
  <c r="A50" i="70"/>
  <c r="A36" i="69"/>
  <c r="A37" i="69"/>
  <c r="A38" i="69"/>
  <c r="A39" i="69"/>
  <c r="A40" i="69"/>
  <c r="A41" i="69"/>
  <c r="A42" i="69"/>
  <c r="A43" i="69"/>
  <c r="A44" i="69"/>
  <c r="A45" i="69"/>
  <c r="A46" i="69"/>
  <c r="A47" i="69"/>
  <c r="A48" i="69"/>
  <c r="A49" i="69"/>
  <c r="A50" i="69"/>
  <c r="O56" i="65"/>
  <c r="BO56" i="65"/>
  <c r="AS56" i="65"/>
  <c r="BK56" i="65"/>
  <c r="AQ56" i="65"/>
  <c r="AA56" i="65"/>
  <c r="AW56" i="65"/>
  <c r="BI56" i="65"/>
  <c r="M56" i="65"/>
  <c r="S57" i="40"/>
  <c r="AM57" i="40"/>
  <c r="E57" i="40"/>
  <c r="W57" i="40"/>
  <c r="AO57" i="40"/>
  <c r="I57" i="40"/>
  <c r="M57" i="40"/>
  <c r="AG57" i="40"/>
  <c r="AC57" i="40"/>
  <c r="AU56" i="65"/>
  <c r="BU56" i="65"/>
  <c r="O57" i="40"/>
  <c r="AY57" i="40"/>
  <c r="BA57" i="40"/>
  <c r="U56" i="65"/>
  <c r="BS56" i="65"/>
  <c r="AK56" i="65"/>
  <c r="BG56" i="65"/>
  <c r="AM56" i="65"/>
  <c r="W56" i="65"/>
  <c r="AC56" i="65"/>
  <c r="AO56" i="65"/>
  <c r="U57" i="40"/>
  <c r="Y57" i="40"/>
  <c r="AQ57" i="40"/>
  <c r="G57" i="40"/>
  <c r="AA57" i="40"/>
  <c r="AS57" i="40"/>
  <c r="AI56" i="65"/>
  <c r="AE57" i="40"/>
  <c r="AW57" i="40"/>
  <c r="BA56" i="65"/>
  <c r="K56" i="65"/>
  <c r="Q57" i="40"/>
  <c r="BC56" i="65"/>
  <c r="BE56" i="65"/>
  <c r="BW56" i="65"/>
  <c r="S56" i="65"/>
  <c r="AY56" i="65"/>
  <c r="BQ56" i="65"/>
  <c r="AG56" i="65"/>
  <c r="AU57" i="40"/>
  <c r="G56" i="65"/>
  <c r="I56" i="65"/>
  <c r="C56" i="65" s="1"/>
  <c r="AE56" i="65"/>
  <c r="Y56" i="65"/>
  <c r="AI57" i="40"/>
  <c r="AK57" i="40"/>
  <c r="A18" i="69"/>
  <c r="A19" i="69"/>
  <c r="A36" i="68"/>
  <c r="A16" i="68"/>
  <c r="A17" i="68"/>
  <c r="A18" i="68"/>
  <c r="A19" i="68"/>
  <c r="A20" i="68"/>
  <c r="A19" i="67"/>
  <c r="A20" i="88"/>
  <c r="A21" i="88"/>
  <c r="A22" i="88"/>
  <c r="A19" i="83" a="1"/>
  <c r="A19" i="83"/>
  <c r="A36" i="81"/>
  <c r="A31" i="80"/>
  <c r="A32" i="80"/>
  <c r="A33" i="80"/>
  <c r="A25" i="76"/>
  <c r="A28" i="71"/>
  <c r="A29" i="71"/>
  <c r="A30" i="71"/>
  <c r="F7" i="40"/>
  <c r="H7" i="40"/>
  <c r="L7" i="40"/>
  <c r="P7" i="40"/>
  <c r="R7" i="40"/>
  <c r="V7" i="40"/>
  <c r="X7" i="40"/>
  <c r="Z7" i="40"/>
  <c r="AD7" i="40"/>
  <c r="AF7" i="40"/>
  <c r="AH7" i="40"/>
  <c r="AJ7" i="40"/>
  <c r="AL7" i="40"/>
  <c r="AN7" i="40"/>
  <c r="AP7" i="40"/>
  <c r="AR7" i="40"/>
  <c r="AV7" i="40"/>
  <c r="AX7" i="40"/>
  <c r="AZ7" i="40"/>
  <c r="D7" i="40"/>
  <c r="A21" i="69"/>
  <c r="A37" i="68"/>
  <c r="A20" i="67"/>
  <c r="BK62" i="65"/>
  <c r="A37" i="81"/>
  <c r="A34" i="80"/>
  <c r="A35" i="80"/>
  <c r="A36" i="80"/>
  <c r="A37" i="80"/>
  <c r="A38" i="80"/>
  <c r="A39" i="80"/>
  <c r="A40" i="80"/>
  <c r="A41" i="80"/>
  <c r="A42" i="80"/>
  <c r="A27" i="76"/>
  <c r="A31" i="71"/>
  <c r="A22" i="69"/>
  <c r="A23" i="69"/>
  <c r="A24" i="69"/>
  <c r="A25" i="69"/>
  <c r="A26" i="69"/>
  <c r="A27" i="69"/>
  <c r="A28" i="69"/>
  <c r="A29" i="69"/>
  <c r="A30" i="69"/>
  <c r="A38" i="68"/>
  <c r="A21" i="67"/>
  <c r="A22" i="67"/>
  <c r="A23" i="67"/>
  <c r="A24" i="67"/>
  <c r="A38" i="81"/>
  <c r="A39" i="81"/>
  <c r="AC59" i="40"/>
  <c r="A29" i="76"/>
  <c r="A33" i="71"/>
  <c r="A39" i="68"/>
  <c r="A25" i="67"/>
  <c r="A26" i="67"/>
  <c r="A27" i="67"/>
  <c r="A28" i="67"/>
  <c r="A29" i="67"/>
  <c r="A30" i="67"/>
  <c r="A31" i="67"/>
  <c r="A32" i="67"/>
  <c r="A33" i="67"/>
  <c r="A34" i="67"/>
  <c r="A35" i="67"/>
  <c r="A36" i="67"/>
  <c r="A37" i="67"/>
  <c r="A38" i="67"/>
  <c r="A39" i="67"/>
  <c r="A40" i="67"/>
  <c r="A41" i="67"/>
  <c r="A42" i="67"/>
  <c r="A43" i="67"/>
  <c r="A44" i="67"/>
  <c r="A45" i="67"/>
  <c r="A40" i="81"/>
  <c r="A41" i="81"/>
  <c r="A43" i="81"/>
  <c r="A44" i="81"/>
  <c r="A46" i="81"/>
  <c r="A47" i="81"/>
  <c r="A48" i="81"/>
  <c r="A49" i="81"/>
  <c r="A50" i="81"/>
  <c r="A51" i="81"/>
  <c r="A52" i="81"/>
  <c r="A53" i="81"/>
  <c r="A54" i="81"/>
  <c r="A30" i="76"/>
  <c r="A35" i="71"/>
  <c r="A37" i="71"/>
  <c r="A39" i="71"/>
  <c r="A41" i="71"/>
  <c r="A42" i="71"/>
  <c r="A43" i="71"/>
  <c r="A44" i="71"/>
  <c r="A45" i="71"/>
  <c r="A46" i="71"/>
  <c r="A47" i="71"/>
  <c r="A48" i="71"/>
  <c r="A55" i="81"/>
  <c r="A40" i="68"/>
  <c r="U59" i="65"/>
  <c r="A31" i="76"/>
  <c r="A41" i="68"/>
  <c r="A32" i="76"/>
  <c r="A33" i="76"/>
  <c r="A34" i="76"/>
  <c r="A36" i="76"/>
  <c r="A37" i="76"/>
  <c r="A38" i="76"/>
  <c r="A40" i="76"/>
  <c r="A41" i="76"/>
  <c r="A42" i="76"/>
  <c r="A44" i="76"/>
  <c r="A45" i="76"/>
  <c r="A46" i="76"/>
  <c r="A48" i="76"/>
  <c r="A49" i="76"/>
  <c r="A50" i="76"/>
  <c r="F24" i="40"/>
  <c r="H24" i="40"/>
  <c r="L24" i="40"/>
  <c r="N24" i="40"/>
  <c r="P24" i="40"/>
  <c r="R24" i="40"/>
  <c r="V24" i="40"/>
  <c r="X24" i="40"/>
  <c r="Z24" i="40"/>
  <c r="AD24" i="40"/>
  <c r="AF24" i="40"/>
  <c r="AH24" i="40"/>
  <c r="AJ24" i="40"/>
  <c r="AL24" i="40"/>
  <c r="AN24" i="40"/>
  <c r="AP24" i="40"/>
  <c r="AR24" i="40"/>
  <c r="AT24" i="40"/>
  <c r="AV24" i="40"/>
  <c r="AX24" i="40"/>
  <c r="AZ24" i="40"/>
  <c r="F25" i="40"/>
  <c r="G25" i="40"/>
  <c r="H25" i="40"/>
  <c r="I25" i="40"/>
  <c r="L25" i="40"/>
  <c r="M25" i="40"/>
  <c r="N25" i="40"/>
  <c r="O25" i="40"/>
  <c r="P25" i="40"/>
  <c r="Q25" i="40"/>
  <c r="R25" i="40"/>
  <c r="S25" i="40"/>
  <c r="V25" i="40"/>
  <c r="W25" i="40"/>
  <c r="X25" i="40"/>
  <c r="Y25" i="40"/>
  <c r="Z25" i="40"/>
  <c r="AA25" i="40"/>
  <c r="AD25" i="40"/>
  <c r="AE25" i="40"/>
  <c r="AF25" i="40"/>
  <c r="AG25" i="40"/>
  <c r="AH25" i="40"/>
  <c r="AI25" i="40"/>
  <c r="AJ25" i="40"/>
  <c r="AK25" i="40"/>
  <c r="AL25" i="40"/>
  <c r="AM25" i="40"/>
  <c r="AN25" i="40"/>
  <c r="AO25" i="40"/>
  <c r="AP25" i="40"/>
  <c r="AQ25" i="40"/>
  <c r="AR25" i="40"/>
  <c r="AS25" i="40"/>
  <c r="AT25" i="40"/>
  <c r="AU25" i="40"/>
  <c r="AV25" i="40"/>
  <c r="AW25" i="40"/>
  <c r="AX25" i="40"/>
  <c r="AY25" i="40"/>
  <c r="AZ25" i="40"/>
  <c r="BA25" i="40"/>
  <c r="G26" i="40"/>
  <c r="I26" i="40"/>
  <c r="M26" i="40"/>
  <c r="O26" i="40"/>
  <c r="Q26" i="40"/>
  <c r="S26" i="40"/>
  <c r="W26" i="40"/>
  <c r="Y26" i="40"/>
  <c r="AA26" i="40"/>
  <c r="AE26" i="40"/>
  <c r="AG26" i="40"/>
  <c r="AI26" i="40"/>
  <c r="AK26" i="40"/>
  <c r="AM26" i="40"/>
  <c r="AO26" i="40"/>
  <c r="AQ26" i="40"/>
  <c r="AS26" i="40"/>
  <c r="AU26" i="40"/>
  <c r="AW26" i="40"/>
  <c r="AY26" i="40"/>
  <c r="BA26" i="40"/>
  <c r="F27" i="40"/>
  <c r="G27" i="40"/>
  <c r="H27" i="40"/>
  <c r="I27" i="40"/>
  <c r="L27" i="40"/>
  <c r="M27" i="40"/>
  <c r="N27" i="40"/>
  <c r="O27" i="40"/>
  <c r="P27" i="40"/>
  <c r="Q27" i="40"/>
  <c r="R27" i="40"/>
  <c r="S27" i="40"/>
  <c r="V27" i="40"/>
  <c r="W27" i="40"/>
  <c r="X27" i="40"/>
  <c r="Y27" i="40"/>
  <c r="Z27" i="40"/>
  <c r="AA27" i="40"/>
  <c r="AD27" i="40"/>
  <c r="AE27" i="40"/>
  <c r="AF27" i="40"/>
  <c r="AG27" i="40"/>
  <c r="AH27" i="40"/>
  <c r="AI27" i="40"/>
  <c r="AJ27" i="40"/>
  <c r="AK27" i="40"/>
  <c r="AL27" i="40"/>
  <c r="AM27" i="40"/>
  <c r="AN27" i="40"/>
  <c r="AO27" i="40"/>
  <c r="AP27" i="40"/>
  <c r="AQ27" i="40"/>
  <c r="AR27" i="40"/>
  <c r="AS27" i="40"/>
  <c r="AT27" i="40"/>
  <c r="AU27" i="40"/>
  <c r="AV27" i="40"/>
  <c r="AW27" i="40"/>
  <c r="AX27" i="40"/>
  <c r="AY27" i="40"/>
  <c r="AZ27" i="40"/>
  <c r="BA27" i="40"/>
  <c r="F28" i="40"/>
  <c r="H28" i="40"/>
  <c r="L28" i="40"/>
  <c r="N28" i="40"/>
  <c r="P28" i="40"/>
  <c r="R28" i="40"/>
  <c r="V28" i="40"/>
  <c r="X28" i="40"/>
  <c r="Z28" i="40"/>
  <c r="AD28" i="40"/>
  <c r="AF28" i="40"/>
  <c r="AH28" i="40"/>
  <c r="AJ28" i="40"/>
  <c r="AL28" i="40"/>
  <c r="AN28" i="40"/>
  <c r="AP28" i="40"/>
  <c r="AR28" i="40"/>
  <c r="AT28" i="40"/>
  <c r="AV28" i="40"/>
  <c r="AX28" i="40"/>
  <c r="AZ28" i="40"/>
  <c r="F29" i="40"/>
  <c r="G29" i="40"/>
  <c r="H29" i="40"/>
  <c r="I29" i="40"/>
  <c r="L29" i="40"/>
  <c r="M29" i="40"/>
  <c r="N29" i="40"/>
  <c r="O29" i="40"/>
  <c r="P29" i="40"/>
  <c r="Q29" i="40"/>
  <c r="R29" i="40"/>
  <c r="S29" i="40"/>
  <c r="V29" i="40"/>
  <c r="W29" i="40"/>
  <c r="X29" i="40"/>
  <c r="Y29" i="40"/>
  <c r="Z29" i="40"/>
  <c r="AA29" i="40"/>
  <c r="AD29" i="40"/>
  <c r="AE29" i="40"/>
  <c r="AF29" i="40"/>
  <c r="AG29" i="40"/>
  <c r="AH29" i="40"/>
  <c r="AI29" i="40"/>
  <c r="AJ29" i="40"/>
  <c r="AK29" i="40"/>
  <c r="AL29" i="40"/>
  <c r="AM29" i="40"/>
  <c r="AN29" i="40"/>
  <c r="AO29" i="40"/>
  <c r="AP29" i="40"/>
  <c r="AQ29" i="40"/>
  <c r="AR29" i="40"/>
  <c r="AS29" i="40"/>
  <c r="AT29" i="40"/>
  <c r="AU29" i="40"/>
  <c r="AV29" i="40"/>
  <c r="AW29" i="40"/>
  <c r="AX29" i="40"/>
  <c r="AY29" i="40"/>
  <c r="AZ29" i="40"/>
  <c r="BA29" i="40"/>
  <c r="F30" i="40"/>
  <c r="G30" i="40"/>
  <c r="H30" i="40"/>
  <c r="I30" i="40"/>
  <c r="L30" i="40"/>
  <c r="M30" i="40"/>
  <c r="N30" i="40"/>
  <c r="O30" i="40"/>
  <c r="P30" i="40"/>
  <c r="Q30" i="40"/>
  <c r="R30" i="40"/>
  <c r="S30" i="40"/>
  <c r="V30" i="40"/>
  <c r="W30" i="40"/>
  <c r="X30" i="40"/>
  <c r="Y30" i="40"/>
  <c r="Z30" i="40"/>
  <c r="AA30" i="40"/>
  <c r="AD30" i="40"/>
  <c r="AE30" i="40"/>
  <c r="AF30" i="40"/>
  <c r="AG30" i="40"/>
  <c r="AH30" i="40"/>
  <c r="AI30" i="40"/>
  <c r="AJ30" i="40"/>
  <c r="AK30" i="40"/>
  <c r="AL30" i="40"/>
  <c r="AM30" i="40"/>
  <c r="AN30" i="40"/>
  <c r="AO30" i="40"/>
  <c r="AP30" i="40"/>
  <c r="AQ30" i="40"/>
  <c r="AR30" i="40"/>
  <c r="AS30" i="40"/>
  <c r="AT30" i="40"/>
  <c r="AU30" i="40"/>
  <c r="AV30" i="40"/>
  <c r="AW30" i="40"/>
  <c r="AX30" i="40"/>
  <c r="AY30" i="40"/>
  <c r="AZ30" i="40"/>
  <c r="BA30" i="40"/>
  <c r="F31" i="40"/>
  <c r="G31" i="40"/>
  <c r="H31" i="40"/>
  <c r="I31" i="40"/>
  <c r="L31" i="40"/>
  <c r="M31" i="40"/>
  <c r="N31" i="40"/>
  <c r="O31" i="40"/>
  <c r="P31" i="40"/>
  <c r="Q31" i="40"/>
  <c r="R31" i="40"/>
  <c r="S31" i="40"/>
  <c r="V31" i="40"/>
  <c r="W31" i="40"/>
  <c r="X31" i="40"/>
  <c r="Y31" i="40"/>
  <c r="Z31" i="40"/>
  <c r="AA31" i="40"/>
  <c r="AD31" i="40"/>
  <c r="AE31" i="40"/>
  <c r="AF31" i="40"/>
  <c r="AG31" i="40"/>
  <c r="AH31" i="40"/>
  <c r="AI31" i="40"/>
  <c r="AJ31" i="40"/>
  <c r="AK31" i="40"/>
  <c r="AL31" i="40"/>
  <c r="AM31" i="40"/>
  <c r="AN31" i="40"/>
  <c r="AO31" i="40"/>
  <c r="AP31" i="40"/>
  <c r="AQ31" i="40"/>
  <c r="AR31" i="40"/>
  <c r="AS31" i="40"/>
  <c r="AT31" i="40"/>
  <c r="AU31" i="40"/>
  <c r="AV31" i="40"/>
  <c r="AW31" i="40"/>
  <c r="AX31" i="40"/>
  <c r="AY31" i="40"/>
  <c r="AZ31" i="40"/>
  <c r="BA31" i="40"/>
  <c r="F32" i="40"/>
  <c r="H32" i="40"/>
  <c r="L32" i="40"/>
  <c r="N32" i="40"/>
  <c r="P32" i="40"/>
  <c r="R32" i="40"/>
  <c r="V32" i="40"/>
  <c r="X32" i="40"/>
  <c r="Z32" i="40"/>
  <c r="AD32" i="40"/>
  <c r="AF32" i="40"/>
  <c r="AH32" i="40"/>
  <c r="AJ32" i="40"/>
  <c r="AL32" i="40"/>
  <c r="AN32" i="40"/>
  <c r="AP32" i="40"/>
  <c r="AR32" i="40"/>
  <c r="AT32" i="40"/>
  <c r="AV32" i="40"/>
  <c r="AX32" i="40"/>
  <c r="AZ32" i="40"/>
  <c r="F33" i="40"/>
  <c r="G33" i="40"/>
  <c r="H33" i="40"/>
  <c r="I33" i="40"/>
  <c r="L33" i="40"/>
  <c r="M33" i="40"/>
  <c r="N33" i="40"/>
  <c r="O33" i="40"/>
  <c r="P33" i="40"/>
  <c r="Q33" i="40"/>
  <c r="R33" i="40"/>
  <c r="S33" i="40"/>
  <c r="V33" i="40"/>
  <c r="W33" i="40"/>
  <c r="X33" i="40"/>
  <c r="Y33" i="40"/>
  <c r="Z33" i="40"/>
  <c r="AA33" i="40"/>
  <c r="AD33" i="40"/>
  <c r="AE33" i="40"/>
  <c r="AF33" i="40"/>
  <c r="AG33" i="40"/>
  <c r="AH33" i="40"/>
  <c r="AI33" i="40"/>
  <c r="AJ33" i="40"/>
  <c r="AK33" i="40"/>
  <c r="AL33" i="40"/>
  <c r="AM33" i="40"/>
  <c r="AN33" i="40"/>
  <c r="AO33" i="40"/>
  <c r="AP33" i="40"/>
  <c r="AQ33" i="40"/>
  <c r="AR33" i="40"/>
  <c r="AS33" i="40"/>
  <c r="AT33" i="40"/>
  <c r="AU33" i="40"/>
  <c r="AV33" i="40"/>
  <c r="AW33" i="40"/>
  <c r="AX33" i="40"/>
  <c r="AY33" i="40"/>
  <c r="AZ33" i="40"/>
  <c r="BA33" i="40"/>
  <c r="D30" i="40"/>
  <c r="E30" i="40"/>
  <c r="E31" i="40"/>
  <c r="D31" i="40"/>
  <c r="E27" i="40"/>
  <c r="D27" i="40"/>
  <c r="E26" i="40"/>
  <c r="E33" i="40"/>
  <c r="D33" i="40"/>
  <c r="E29" i="40"/>
  <c r="D29" i="40"/>
  <c r="E25" i="40"/>
  <c r="D25" i="40"/>
  <c r="A51" i="76"/>
  <c r="A52" i="76"/>
  <c r="A42" i="68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X57" i="1"/>
  <c r="BY57" i="1"/>
  <c r="BZ57" i="1"/>
  <c r="CA57" i="1"/>
  <c r="CB57" i="1"/>
  <c r="CC57" i="1"/>
  <c r="CD57" i="1"/>
  <c r="F49" i="1"/>
  <c r="G49" i="1"/>
  <c r="H49" i="1"/>
  <c r="I49" i="1"/>
  <c r="J49" i="1"/>
  <c r="L49" i="1"/>
  <c r="M49" i="1"/>
  <c r="N49" i="1"/>
  <c r="O49" i="1"/>
  <c r="P49" i="1"/>
  <c r="Q49" i="1"/>
  <c r="R49" i="1"/>
  <c r="S49" i="1"/>
  <c r="T49" i="1"/>
  <c r="U49" i="1"/>
  <c r="V49" i="1"/>
  <c r="W49" i="1"/>
  <c r="Z49" i="1"/>
  <c r="AA49" i="1"/>
  <c r="AB49" i="1"/>
  <c r="AC49" i="1"/>
  <c r="AD49" i="1"/>
  <c r="AE49" i="1"/>
  <c r="AF49" i="1"/>
  <c r="AG49" i="1"/>
  <c r="AH49" i="1"/>
  <c r="AI49" i="1"/>
  <c r="AM49" i="1"/>
  <c r="AN49" i="1"/>
  <c r="AQ49" i="1"/>
  <c r="AR49" i="1"/>
  <c r="AU49" i="1"/>
  <c r="AV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V18" i="40"/>
  <c r="X18" i="40"/>
  <c r="Z18" i="40"/>
  <c r="AF18" i="40"/>
  <c r="AH18" i="40"/>
  <c r="AJ18" i="40"/>
  <c r="AL18" i="40"/>
  <c r="AN18" i="40"/>
  <c r="AP18" i="40"/>
  <c r="AR18" i="40"/>
  <c r="AT18" i="40"/>
  <c r="AV18" i="40"/>
  <c r="AX18" i="40"/>
  <c r="AZ18" i="40"/>
  <c r="V19" i="40"/>
  <c r="X19" i="40"/>
  <c r="Z19" i="40"/>
  <c r="AF19" i="40"/>
  <c r="AH19" i="40"/>
  <c r="AJ19" i="40"/>
  <c r="AL19" i="40"/>
  <c r="AN19" i="40"/>
  <c r="AP19" i="40"/>
  <c r="AR19" i="40"/>
  <c r="AT19" i="40"/>
  <c r="AV19" i="40"/>
  <c r="AX19" i="40"/>
  <c r="AZ19" i="40"/>
  <c r="V20" i="40"/>
  <c r="X20" i="40"/>
  <c r="Z20" i="40"/>
  <c r="AF20" i="40"/>
  <c r="AH20" i="40"/>
  <c r="AJ20" i="40"/>
  <c r="AL20" i="40"/>
  <c r="AN20" i="40"/>
  <c r="AP20" i="40"/>
  <c r="AR20" i="40"/>
  <c r="AT20" i="40"/>
  <c r="AV20" i="40"/>
  <c r="AX20" i="40"/>
  <c r="AZ20" i="40"/>
  <c r="V21" i="40"/>
  <c r="X21" i="40"/>
  <c r="Z21" i="40"/>
  <c r="AF21" i="40"/>
  <c r="AH21" i="40"/>
  <c r="AJ21" i="40"/>
  <c r="AL21" i="40"/>
  <c r="AN21" i="40"/>
  <c r="AP21" i="40"/>
  <c r="AR21" i="40"/>
  <c r="AT21" i="40"/>
  <c r="AV21" i="40"/>
  <c r="AX21" i="40"/>
  <c r="AZ21" i="40"/>
  <c r="V22" i="40"/>
  <c r="X22" i="40"/>
  <c r="Z22" i="40"/>
  <c r="AF22" i="40"/>
  <c r="AH22" i="40"/>
  <c r="AJ22" i="40"/>
  <c r="AL22" i="40"/>
  <c r="AN22" i="40"/>
  <c r="AP22" i="40"/>
  <c r="AR22" i="40"/>
  <c r="AT22" i="40"/>
  <c r="AV22" i="40"/>
  <c r="AX22" i="40"/>
  <c r="AZ22" i="40"/>
  <c r="V35" i="40"/>
  <c r="X35" i="40"/>
  <c r="Z35" i="40"/>
  <c r="AF35" i="40"/>
  <c r="AH35" i="40"/>
  <c r="AJ35" i="40"/>
  <c r="AL35" i="40"/>
  <c r="AN35" i="40"/>
  <c r="AP35" i="40"/>
  <c r="AR35" i="40"/>
  <c r="AT35" i="40"/>
  <c r="AV35" i="40"/>
  <c r="AX35" i="40"/>
  <c r="AZ35" i="40"/>
  <c r="V36" i="40"/>
  <c r="X36" i="40"/>
  <c r="Z36" i="40"/>
  <c r="AF36" i="40"/>
  <c r="AH36" i="40"/>
  <c r="AJ36" i="40"/>
  <c r="AL36" i="40"/>
  <c r="AN36" i="40"/>
  <c r="AP36" i="40"/>
  <c r="AR36" i="40"/>
  <c r="AT36" i="40"/>
  <c r="AV36" i="40"/>
  <c r="AX36" i="40"/>
  <c r="AZ36" i="40"/>
  <c r="V37" i="40"/>
  <c r="W37" i="40"/>
  <c r="X37" i="40"/>
  <c r="Y37" i="40"/>
  <c r="Z37" i="40"/>
  <c r="AA37" i="40"/>
  <c r="AF37" i="40"/>
  <c r="AG37" i="40"/>
  <c r="AH37" i="40"/>
  <c r="AI37" i="40"/>
  <c r="AJ37" i="40"/>
  <c r="AK37" i="40"/>
  <c r="AL37" i="40"/>
  <c r="AM37" i="40"/>
  <c r="AN37" i="40"/>
  <c r="AO37" i="40"/>
  <c r="AP37" i="40"/>
  <c r="AQ37" i="40"/>
  <c r="AR37" i="40"/>
  <c r="AS37" i="40"/>
  <c r="AT37" i="40"/>
  <c r="AU37" i="40"/>
  <c r="AV37" i="40"/>
  <c r="AW37" i="40"/>
  <c r="AX37" i="40"/>
  <c r="AY37" i="40"/>
  <c r="AZ37" i="40"/>
  <c r="BA37" i="40"/>
  <c r="V38" i="40"/>
  <c r="X38" i="40"/>
  <c r="Z38" i="40"/>
  <c r="AF38" i="40"/>
  <c r="AH38" i="40"/>
  <c r="AJ38" i="40"/>
  <c r="AL38" i="40"/>
  <c r="AN38" i="40"/>
  <c r="AP38" i="40"/>
  <c r="AR38" i="40"/>
  <c r="AT38" i="40"/>
  <c r="AV38" i="40"/>
  <c r="AX38" i="40"/>
  <c r="AZ38" i="40"/>
  <c r="V39" i="40"/>
  <c r="X39" i="40"/>
  <c r="Z39" i="40"/>
  <c r="AF39" i="40"/>
  <c r="AH39" i="40"/>
  <c r="AJ39" i="40"/>
  <c r="AL39" i="40"/>
  <c r="AN39" i="40"/>
  <c r="AP39" i="40"/>
  <c r="AR39" i="40"/>
  <c r="AT39" i="40"/>
  <c r="AV39" i="40"/>
  <c r="AX39" i="40"/>
  <c r="AZ39" i="40"/>
  <c r="V40" i="40"/>
  <c r="W40" i="40"/>
  <c r="X40" i="40"/>
  <c r="Y40" i="40"/>
  <c r="Z40" i="40"/>
  <c r="AA40" i="40"/>
  <c r="AF40" i="40"/>
  <c r="AG40" i="40"/>
  <c r="AH40" i="40"/>
  <c r="AI40" i="40"/>
  <c r="AJ40" i="40"/>
  <c r="AK40" i="40"/>
  <c r="AL40" i="40"/>
  <c r="AM40" i="40"/>
  <c r="AN40" i="40"/>
  <c r="AO40" i="40"/>
  <c r="AP40" i="40"/>
  <c r="AQ40" i="40"/>
  <c r="AR40" i="40"/>
  <c r="AS40" i="40"/>
  <c r="AT40" i="40"/>
  <c r="AU40" i="40"/>
  <c r="AV40" i="40"/>
  <c r="AW40" i="40"/>
  <c r="AX40" i="40"/>
  <c r="AY40" i="40"/>
  <c r="AZ40" i="40"/>
  <c r="BA40" i="40"/>
  <c r="V41" i="40"/>
  <c r="X41" i="40"/>
  <c r="Z41" i="40"/>
  <c r="AF41" i="40"/>
  <c r="AH41" i="40"/>
  <c r="AJ41" i="40"/>
  <c r="AL41" i="40"/>
  <c r="AN41" i="40"/>
  <c r="AP41" i="40"/>
  <c r="AR41" i="40"/>
  <c r="AT41" i="40"/>
  <c r="AV41" i="40"/>
  <c r="AX41" i="40"/>
  <c r="AZ41" i="40"/>
  <c r="V42" i="40"/>
  <c r="X42" i="40"/>
  <c r="Z42" i="40"/>
  <c r="AF42" i="40"/>
  <c r="AH42" i="40"/>
  <c r="AJ42" i="40"/>
  <c r="AL42" i="40"/>
  <c r="AN42" i="40"/>
  <c r="AP42" i="40"/>
  <c r="AR42" i="40"/>
  <c r="AT42" i="40"/>
  <c r="AV42" i="40"/>
  <c r="AX42" i="40"/>
  <c r="AZ42" i="40"/>
  <c r="V43" i="40"/>
  <c r="W43" i="40"/>
  <c r="X43" i="40"/>
  <c r="Y43" i="40"/>
  <c r="Z43" i="40"/>
  <c r="AA43" i="40"/>
  <c r="AF43" i="40"/>
  <c r="AG43" i="40"/>
  <c r="AH43" i="40"/>
  <c r="AI43" i="40"/>
  <c r="AJ43" i="40"/>
  <c r="AK43" i="40"/>
  <c r="AL43" i="40"/>
  <c r="AM43" i="40"/>
  <c r="AN43" i="40"/>
  <c r="AO43" i="40"/>
  <c r="AP43" i="40"/>
  <c r="AQ43" i="40"/>
  <c r="AR43" i="40"/>
  <c r="AS43" i="40"/>
  <c r="AT43" i="40"/>
  <c r="AU43" i="40"/>
  <c r="AV43" i="40"/>
  <c r="AW43" i="40"/>
  <c r="AX43" i="40"/>
  <c r="AY43" i="40"/>
  <c r="AZ43" i="40"/>
  <c r="BA43" i="40"/>
  <c r="V44" i="40"/>
  <c r="X44" i="40"/>
  <c r="Z44" i="40"/>
  <c r="AF44" i="40"/>
  <c r="AH44" i="40"/>
  <c r="AJ44" i="40"/>
  <c r="AL44" i="40"/>
  <c r="AN44" i="40"/>
  <c r="AP44" i="40"/>
  <c r="AR44" i="40"/>
  <c r="AT44" i="40"/>
  <c r="AV44" i="40"/>
  <c r="AX44" i="40"/>
  <c r="AZ44" i="40"/>
  <c r="V45" i="40"/>
  <c r="X45" i="40"/>
  <c r="Z45" i="40"/>
  <c r="AF45" i="40"/>
  <c r="AH45" i="40"/>
  <c r="AJ45" i="40"/>
  <c r="AL45" i="40"/>
  <c r="AN45" i="40"/>
  <c r="AP45" i="40"/>
  <c r="AR45" i="40"/>
  <c r="AT45" i="40"/>
  <c r="AV45" i="40"/>
  <c r="AX45" i="40"/>
  <c r="AZ45" i="40"/>
  <c r="V46" i="40"/>
  <c r="X46" i="40"/>
  <c r="Z46" i="40"/>
  <c r="AF46" i="40"/>
  <c r="AH46" i="40"/>
  <c r="AJ46" i="40"/>
  <c r="AL46" i="40"/>
  <c r="AN46" i="40"/>
  <c r="AP46" i="40"/>
  <c r="AR46" i="40"/>
  <c r="AT46" i="40"/>
  <c r="AV46" i="40"/>
  <c r="AX46" i="40"/>
  <c r="AZ46" i="40"/>
  <c r="V47" i="40"/>
  <c r="X47" i="40"/>
  <c r="Z47" i="40"/>
  <c r="AF47" i="40"/>
  <c r="AH47" i="40"/>
  <c r="AJ47" i="40"/>
  <c r="AL47" i="40"/>
  <c r="AN47" i="40"/>
  <c r="AP47" i="40"/>
  <c r="AR47" i="40"/>
  <c r="AT47" i="40"/>
  <c r="AV47" i="40"/>
  <c r="AX47" i="40"/>
  <c r="AZ47" i="40"/>
  <c r="V48" i="40"/>
  <c r="X48" i="40"/>
  <c r="Z48" i="40"/>
  <c r="AF48" i="40"/>
  <c r="AH48" i="40"/>
  <c r="AJ48" i="40"/>
  <c r="AL48" i="40"/>
  <c r="AN48" i="40"/>
  <c r="AP48" i="40"/>
  <c r="AR48" i="40"/>
  <c r="AT48" i="40"/>
  <c r="AV48" i="40"/>
  <c r="AX48" i="40"/>
  <c r="AZ48" i="40"/>
  <c r="V49" i="40"/>
  <c r="X49" i="40"/>
  <c r="Z49" i="40"/>
  <c r="AF49" i="40"/>
  <c r="AH49" i="40"/>
  <c r="AJ49" i="40"/>
  <c r="AL49" i="40"/>
  <c r="AN49" i="40"/>
  <c r="AP49" i="40"/>
  <c r="AR49" i="40"/>
  <c r="AT49" i="40"/>
  <c r="AV49" i="40"/>
  <c r="AX49" i="40"/>
  <c r="AZ49" i="40"/>
  <c r="V50" i="40"/>
  <c r="W50" i="40"/>
  <c r="X50" i="40"/>
  <c r="Y50" i="40"/>
  <c r="Z50" i="40"/>
  <c r="AA50" i="40"/>
  <c r="AF50" i="40"/>
  <c r="AG50" i="40"/>
  <c r="AH50" i="40"/>
  <c r="AI50" i="40"/>
  <c r="AJ50" i="40"/>
  <c r="AK50" i="40"/>
  <c r="AL50" i="40"/>
  <c r="AM50" i="40"/>
  <c r="AN50" i="40"/>
  <c r="AO50" i="40"/>
  <c r="AP50" i="40"/>
  <c r="AQ50" i="40"/>
  <c r="AR50" i="40"/>
  <c r="AS50" i="40"/>
  <c r="AT50" i="40"/>
  <c r="AU50" i="40"/>
  <c r="AV50" i="40"/>
  <c r="AW50" i="40"/>
  <c r="AX50" i="40"/>
  <c r="AY50" i="40"/>
  <c r="AZ50" i="40"/>
  <c r="BA50" i="40"/>
  <c r="R18" i="40"/>
  <c r="R19" i="40"/>
  <c r="R20" i="40"/>
  <c r="R21" i="40"/>
  <c r="R22" i="40"/>
  <c r="R35" i="40"/>
  <c r="R36" i="40"/>
  <c r="R37" i="40"/>
  <c r="S37" i="40"/>
  <c r="R38" i="40"/>
  <c r="R39" i="40"/>
  <c r="R40" i="40"/>
  <c r="S40" i="40"/>
  <c r="R41" i="40"/>
  <c r="R42" i="40"/>
  <c r="R43" i="40"/>
  <c r="S43" i="40"/>
  <c r="R44" i="40"/>
  <c r="R45" i="40"/>
  <c r="R46" i="40"/>
  <c r="R47" i="40"/>
  <c r="R48" i="40"/>
  <c r="R49" i="40"/>
  <c r="R50" i="40"/>
  <c r="S50" i="40"/>
  <c r="P18" i="40"/>
  <c r="P19" i="40"/>
  <c r="P20" i="40"/>
  <c r="P21" i="40"/>
  <c r="P22" i="40"/>
  <c r="P35" i="40"/>
  <c r="P36" i="40"/>
  <c r="P37" i="40"/>
  <c r="Q37" i="40"/>
  <c r="P38" i="40"/>
  <c r="P39" i="40"/>
  <c r="P40" i="40"/>
  <c r="Q40" i="40"/>
  <c r="P41" i="40"/>
  <c r="P42" i="40"/>
  <c r="P43" i="40"/>
  <c r="Q43" i="40"/>
  <c r="P44" i="40"/>
  <c r="P45" i="40"/>
  <c r="P46" i="40"/>
  <c r="P47" i="40"/>
  <c r="P48" i="40"/>
  <c r="P49" i="40"/>
  <c r="P50" i="40"/>
  <c r="Q50" i="40"/>
  <c r="N18" i="40"/>
  <c r="N19" i="40"/>
  <c r="N20" i="40"/>
  <c r="N21" i="40"/>
  <c r="N22" i="40"/>
  <c r="N35" i="40"/>
  <c r="N36" i="40"/>
  <c r="N37" i="40"/>
  <c r="O37" i="40"/>
  <c r="N38" i="40"/>
  <c r="N39" i="40"/>
  <c r="N40" i="40"/>
  <c r="O40" i="40"/>
  <c r="N41" i="40"/>
  <c r="N42" i="40"/>
  <c r="N43" i="40"/>
  <c r="O43" i="40"/>
  <c r="N44" i="40"/>
  <c r="N45" i="40"/>
  <c r="N46" i="40"/>
  <c r="N47" i="40"/>
  <c r="N48" i="40"/>
  <c r="N49" i="40"/>
  <c r="N50" i="40"/>
  <c r="O50" i="40"/>
  <c r="L18" i="40"/>
  <c r="L19" i="40"/>
  <c r="L20" i="40"/>
  <c r="L21" i="40"/>
  <c r="L22" i="40"/>
  <c r="L35" i="40"/>
  <c r="L36" i="40"/>
  <c r="L37" i="40"/>
  <c r="M37" i="40"/>
  <c r="L38" i="40"/>
  <c r="L39" i="40"/>
  <c r="L40" i="40"/>
  <c r="M40" i="40"/>
  <c r="L41" i="40"/>
  <c r="L42" i="40"/>
  <c r="L43" i="40"/>
  <c r="M43" i="40"/>
  <c r="L44" i="40"/>
  <c r="L45" i="40"/>
  <c r="L46" i="40"/>
  <c r="L47" i="40"/>
  <c r="L48" i="40"/>
  <c r="L49" i="40"/>
  <c r="L50" i="40"/>
  <c r="M50" i="40"/>
  <c r="H18" i="40"/>
  <c r="H19" i="40"/>
  <c r="H20" i="40"/>
  <c r="H21" i="40"/>
  <c r="H22" i="40"/>
  <c r="H35" i="40"/>
  <c r="H36" i="40"/>
  <c r="H37" i="40"/>
  <c r="I37" i="40"/>
  <c r="H38" i="40"/>
  <c r="H39" i="40"/>
  <c r="H40" i="40"/>
  <c r="I40" i="40"/>
  <c r="H41" i="40"/>
  <c r="H42" i="40"/>
  <c r="H43" i="40"/>
  <c r="I43" i="40"/>
  <c r="H44" i="40"/>
  <c r="H45" i="40"/>
  <c r="H46" i="40"/>
  <c r="H47" i="40"/>
  <c r="H48" i="40"/>
  <c r="H49" i="40"/>
  <c r="H50" i="40"/>
  <c r="I50" i="40"/>
  <c r="F18" i="40"/>
  <c r="F19" i="40"/>
  <c r="F20" i="40"/>
  <c r="F21" i="40"/>
  <c r="F22" i="40"/>
  <c r="F35" i="40"/>
  <c r="F36" i="40"/>
  <c r="F37" i="40"/>
  <c r="G37" i="40"/>
  <c r="F38" i="40"/>
  <c r="F39" i="40"/>
  <c r="F40" i="40"/>
  <c r="G40" i="40"/>
  <c r="F41" i="40"/>
  <c r="F42" i="40"/>
  <c r="F43" i="40"/>
  <c r="G43" i="40"/>
  <c r="F44" i="40"/>
  <c r="F45" i="40"/>
  <c r="F46" i="40"/>
  <c r="F47" i="40"/>
  <c r="F48" i="40"/>
  <c r="F49" i="40"/>
  <c r="F50" i="40"/>
  <c r="G50" i="40"/>
  <c r="BM54" i="65"/>
  <c r="A43" i="68"/>
  <c r="A44" i="68"/>
  <c r="B102" i="37"/>
  <c r="A45" i="68"/>
  <c r="Z14" i="1"/>
  <c r="AA14" i="1"/>
  <c r="AB14" i="1"/>
  <c r="AC14" i="1"/>
  <c r="AD14" i="1"/>
  <c r="AE14" i="1"/>
  <c r="AF14" i="1"/>
  <c r="AG14" i="1"/>
  <c r="AH14" i="1"/>
  <c r="AI14" i="1"/>
  <c r="Z15" i="1"/>
  <c r="AA15" i="1"/>
  <c r="AB15" i="1"/>
  <c r="AC15" i="1"/>
  <c r="AD15" i="1"/>
  <c r="AE15" i="1"/>
  <c r="AF15" i="1"/>
  <c r="AG15" i="1"/>
  <c r="AH15" i="1"/>
  <c r="AI15" i="1"/>
  <c r="Z16" i="1"/>
  <c r="AA16" i="1"/>
  <c r="AB16" i="1"/>
  <c r="AC16" i="1"/>
  <c r="AD16" i="1"/>
  <c r="AE16" i="1"/>
  <c r="AF16" i="1"/>
  <c r="AG16" i="1"/>
  <c r="AH16" i="1"/>
  <c r="AI16" i="1"/>
  <c r="Z17" i="1"/>
  <c r="AA17" i="1"/>
  <c r="AB17" i="1"/>
  <c r="AC17" i="1"/>
  <c r="AD17" i="1"/>
  <c r="AE17" i="1"/>
  <c r="AF17" i="1"/>
  <c r="AG17" i="1"/>
  <c r="AH17" i="1"/>
  <c r="AI17" i="1"/>
  <c r="Z18" i="1"/>
  <c r="AA18" i="1"/>
  <c r="AB18" i="1"/>
  <c r="AC18" i="1"/>
  <c r="AD18" i="1"/>
  <c r="AE18" i="1"/>
  <c r="AF18" i="1"/>
  <c r="AG18" i="1"/>
  <c r="AH18" i="1"/>
  <c r="AI18" i="1"/>
  <c r="Z19" i="1"/>
  <c r="AA19" i="1"/>
  <c r="AB19" i="1"/>
  <c r="AC19" i="1"/>
  <c r="AD19" i="1"/>
  <c r="AE19" i="1"/>
  <c r="AF19" i="1"/>
  <c r="AG19" i="1"/>
  <c r="AH19" i="1"/>
  <c r="AI19" i="1"/>
  <c r="Z20" i="1"/>
  <c r="AA20" i="1"/>
  <c r="AB20" i="1"/>
  <c r="AC20" i="1"/>
  <c r="AD20" i="1"/>
  <c r="AE20" i="1"/>
  <c r="AF20" i="1"/>
  <c r="AG20" i="1"/>
  <c r="AH20" i="1"/>
  <c r="AI20" i="1"/>
  <c r="Z21" i="1"/>
  <c r="AA21" i="1"/>
  <c r="AB21" i="1"/>
  <c r="AC21" i="1"/>
  <c r="AD21" i="1"/>
  <c r="AE21" i="1"/>
  <c r="AF21" i="1"/>
  <c r="AG21" i="1"/>
  <c r="AH21" i="1"/>
  <c r="AI21" i="1"/>
  <c r="Z22" i="1"/>
  <c r="AA22" i="1"/>
  <c r="AB22" i="1"/>
  <c r="AC22" i="1"/>
  <c r="AD22" i="1"/>
  <c r="AE22" i="1"/>
  <c r="AF22" i="1"/>
  <c r="AG22" i="1"/>
  <c r="AH22" i="1"/>
  <c r="AI22" i="1"/>
  <c r="Z23" i="1"/>
  <c r="AA23" i="1"/>
  <c r="AB23" i="1"/>
  <c r="AC23" i="1"/>
  <c r="AD23" i="1"/>
  <c r="AE23" i="1"/>
  <c r="AF23" i="1"/>
  <c r="AG23" i="1"/>
  <c r="AH23" i="1"/>
  <c r="AI23" i="1"/>
  <c r="Z24" i="1"/>
  <c r="AA24" i="1"/>
  <c r="AB24" i="1"/>
  <c r="AC24" i="1"/>
  <c r="AD24" i="1"/>
  <c r="AE24" i="1"/>
  <c r="AF24" i="1"/>
  <c r="AG24" i="1"/>
  <c r="AH24" i="1"/>
  <c r="AI24" i="1"/>
  <c r="Z25" i="1"/>
  <c r="AA25" i="1"/>
  <c r="AB25" i="1"/>
  <c r="AC25" i="1"/>
  <c r="AD25" i="1"/>
  <c r="AE25" i="1"/>
  <c r="AF25" i="1"/>
  <c r="AG25" i="1"/>
  <c r="AH25" i="1"/>
  <c r="AI25" i="1"/>
  <c r="Z26" i="1"/>
  <c r="AA26" i="1"/>
  <c r="AB26" i="1"/>
  <c r="AC26" i="1"/>
  <c r="AD26" i="1"/>
  <c r="AE26" i="1"/>
  <c r="AF26" i="1"/>
  <c r="AG26" i="1"/>
  <c r="AH26" i="1"/>
  <c r="AI26" i="1"/>
  <c r="Z27" i="1"/>
  <c r="AA27" i="1"/>
  <c r="AB27" i="1"/>
  <c r="AC27" i="1"/>
  <c r="AD27" i="1"/>
  <c r="AE27" i="1"/>
  <c r="AF27" i="1"/>
  <c r="AG27" i="1"/>
  <c r="AH27" i="1"/>
  <c r="AI27" i="1"/>
  <c r="Z28" i="1"/>
  <c r="AA28" i="1"/>
  <c r="AB28" i="1"/>
  <c r="AC28" i="1"/>
  <c r="AD28" i="1"/>
  <c r="AE28" i="1"/>
  <c r="AF28" i="1"/>
  <c r="AG28" i="1"/>
  <c r="AH28" i="1"/>
  <c r="AI28" i="1"/>
  <c r="Z29" i="1"/>
  <c r="AA29" i="1"/>
  <c r="AB29" i="1"/>
  <c r="AC29" i="1"/>
  <c r="AD29" i="1"/>
  <c r="AE29" i="1"/>
  <c r="AF29" i="1"/>
  <c r="AG29" i="1"/>
  <c r="AH29" i="1"/>
  <c r="AI29" i="1"/>
  <c r="Z30" i="1"/>
  <c r="AA30" i="1"/>
  <c r="AB30" i="1"/>
  <c r="AC30" i="1"/>
  <c r="AD30" i="1"/>
  <c r="AE30" i="1"/>
  <c r="AF30" i="1"/>
  <c r="AG30" i="1"/>
  <c r="AH30" i="1"/>
  <c r="AI30" i="1"/>
  <c r="Z31" i="1"/>
  <c r="AA31" i="1"/>
  <c r="AB31" i="1"/>
  <c r="AC31" i="1"/>
  <c r="AD31" i="1"/>
  <c r="AE31" i="1"/>
  <c r="AF31" i="1"/>
  <c r="AG31" i="1"/>
  <c r="AH31" i="1"/>
  <c r="AI31" i="1"/>
  <c r="Z32" i="1"/>
  <c r="AA32" i="1"/>
  <c r="AB32" i="1"/>
  <c r="AC32" i="1"/>
  <c r="AD32" i="1"/>
  <c r="AE32" i="1"/>
  <c r="AF32" i="1"/>
  <c r="AG32" i="1"/>
  <c r="AH32" i="1"/>
  <c r="AI32" i="1"/>
  <c r="Z33" i="1"/>
  <c r="AA33" i="1"/>
  <c r="AB33" i="1"/>
  <c r="AC33" i="1"/>
  <c r="AD33" i="1"/>
  <c r="AE33" i="1"/>
  <c r="AF33" i="1"/>
  <c r="AG33" i="1"/>
  <c r="AH33" i="1"/>
  <c r="AI33" i="1"/>
  <c r="Z11" i="1"/>
  <c r="AA11" i="1"/>
  <c r="AB11" i="1"/>
  <c r="AC11" i="1"/>
  <c r="AD11" i="1"/>
  <c r="AE11" i="1"/>
  <c r="AF11" i="1"/>
  <c r="AG11" i="1"/>
  <c r="AH11" i="1"/>
  <c r="AI11" i="1"/>
  <c r="Z12" i="1"/>
  <c r="AA12" i="1"/>
  <c r="AB12" i="1"/>
  <c r="AC12" i="1"/>
  <c r="AD12" i="1"/>
  <c r="AE12" i="1"/>
  <c r="AF12" i="1"/>
  <c r="AG12" i="1"/>
  <c r="AH12" i="1"/>
  <c r="AI12" i="1"/>
  <c r="Z13" i="1"/>
  <c r="AA13" i="1"/>
  <c r="AB13" i="1"/>
  <c r="AC13" i="1"/>
  <c r="AD13" i="1"/>
  <c r="AE13" i="1"/>
  <c r="AF13" i="1"/>
  <c r="AG13" i="1"/>
  <c r="AH13" i="1"/>
  <c r="AI13" i="1"/>
  <c r="AI10" i="1"/>
  <c r="AH10" i="1"/>
  <c r="AG10" i="1"/>
  <c r="AF10" i="1"/>
  <c r="AE10" i="1"/>
  <c r="AD10" i="1"/>
  <c r="AC10" i="1"/>
  <c r="AB10" i="1"/>
  <c r="N22" i="1"/>
  <c r="AA10" i="1"/>
  <c r="Z10" i="1"/>
  <c r="A46" i="68"/>
  <c r="AD18" i="40"/>
  <c r="AD19" i="40"/>
  <c r="AD20" i="40"/>
  <c r="AD21" i="40"/>
  <c r="AD22" i="40"/>
  <c r="AD35" i="40"/>
  <c r="AD36" i="40"/>
  <c r="AD37" i="40"/>
  <c r="AD38" i="40"/>
  <c r="AE37" i="40"/>
  <c r="AE40" i="40"/>
  <c r="AE43" i="40"/>
  <c r="AD41" i="40"/>
  <c r="AD45" i="40"/>
  <c r="AD40" i="40"/>
  <c r="AD44" i="40"/>
  <c r="AD48" i="40"/>
  <c r="AD49" i="40"/>
  <c r="AD50" i="40"/>
  <c r="AD39" i="40"/>
  <c r="AD43" i="40"/>
  <c r="AD47" i="40"/>
  <c r="AE50" i="40"/>
  <c r="AD42" i="40"/>
  <c r="AD46" i="40"/>
  <c r="E50" i="40"/>
  <c r="E43" i="40"/>
  <c r="E40" i="40"/>
  <c r="E37" i="40"/>
  <c r="D50" i="40"/>
  <c r="D49" i="40"/>
  <c r="D48" i="40"/>
  <c r="D47" i="40"/>
  <c r="D46" i="40"/>
  <c r="D45" i="40"/>
  <c r="D44" i="40"/>
  <c r="D43" i="40"/>
  <c r="D42" i="40"/>
  <c r="D41" i="40"/>
  <c r="D40" i="40"/>
  <c r="D39" i="40"/>
  <c r="D38" i="40"/>
  <c r="D37" i="40"/>
  <c r="D36" i="40"/>
  <c r="D35" i="40"/>
  <c r="D32" i="40"/>
  <c r="D28" i="40"/>
  <c r="D24" i="40"/>
  <c r="D21" i="40"/>
  <c r="D20" i="40"/>
  <c r="D22" i="40"/>
  <c r="D19" i="40"/>
  <c r="D18" i="40"/>
  <c r="A47" i="68"/>
  <c r="A48" i="68"/>
  <c r="C64" i="1"/>
  <c r="A49" i="68"/>
  <c r="A50" i="68"/>
  <c r="A51" i="68"/>
  <c r="A52" i="68"/>
  <c r="A53" i="68"/>
  <c r="A54" i="68"/>
  <c r="A55" i="68"/>
  <c r="A56" i="68"/>
  <c r="X16" i="40"/>
  <c r="AH16" i="40"/>
  <c r="AP16" i="40"/>
  <c r="AX16" i="40"/>
  <c r="N16" i="40"/>
  <c r="L16" i="40"/>
  <c r="H16" i="40"/>
  <c r="F16" i="40"/>
  <c r="R16" i="40"/>
  <c r="P16" i="40"/>
  <c r="AV16" i="40"/>
  <c r="Z16" i="40"/>
  <c r="AJ16" i="40"/>
  <c r="AR16" i="40"/>
  <c r="AZ16" i="40"/>
  <c r="AF16" i="40"/>
  <c r="AL16" i="40"/>
  <c r="AT16" i="40"/>
  <c r="V16" i="40"/>
  <c r="AN16" i="40"/>
  <c r="AD16" i="40"/>
  <c r="D16" i="40"/>
  <c r="X11" i="40"/>
  <c r="AH11" i="40"/>
  <c r="AP11" i="40"/>
  <c r="AX11" i="40"/>
  <c r="H11" i="40"/>
  <c r="R11" i="40"/>
  <c r="AF11" i="40"/>
  <c r="Z11" i="40"/>
  <c r="AJ11" i="40"/>
  <c r="AR11" i="40"/>
  <c r="AZ11" i="40"/>
  <c r="F11" i="40"/>
  <c r="AN11" i="40"/>
  <c r="AL11" i="40"/>
  <c r="P11" i="40"/>
  <c r="N11" i="40"/>
  <c r="V11" i="40"/>
  <c r="AV11" i="40"/>
  <c r="L11" i="40"/>
  <c r="AD11" i="40"/>
  <c r="D11" i="40"/>
  <c r="X10" i="40"/>
  <c r="AH10" i="40"/>
  <c r="AP10" i="40"/>
  <c r="AX10" i="40"/>
  <c r="N10" i="40"/>
  <c r="H10" i="40"/>
  <c r="V10" i="40"/>
  <c r="AV10" i="40"/>
  <c r="Z10" i="40"/>
  <c r="AJ10" i="40"/>
  <c r="AR10" i="40"/>
  <c r="AZ10" i="40"/>
  <c r="R10" i="40"/>
  <c r="AN10" i="40"/>
  <c r="AL10" i="40"/>
  <c r="L10" i="40"/>
  <c r="F10" i="40"/>
  <c r="AF10" i="40"/>
  <c r="P10" i="40"/>
  <c r="AD10" i="40"/>
  <c r="D10" i="40"/>
  <c r="AL12" i="40"/>
  <c r="AT12" i="40"/>
  <c r="N12" i="40"/>
  <c r="AR12" i="40"/>
  <c r="V12" i="40"/>
  <c r="AF12" i="40"/>
  <c r="AN12" i="40"/>
  <c r="AV12" i="40"/>
  <c r="F12" i="40"/>
  <c r="Z12" i="40"/>
  <c r="L12" i="40"/>
  <c r="X12" i="40"/>
  <c r="AH12" i="40"/>
  <c r="AP12" i="40"/>
  <c r="AX12" i="40"/>
  <c r="P12" i="40"/>
  <c r="H12" i="40"/>
  <c r="AJ12" i="40"/>
  <c r="AZ12" i="40"/>
  <c r="R12" i="40"/>
  <c r="AD12" i="40"/>
  <c r="D12" i="40"/>
  <c r="V13" i="40"/>
  <c r="AF13" i="40"/>
  <c r="AN13" i="40"/>
  <c r="AV13" i="40"/>
  <c r="R13" i="40"/>
  <c r="P13" i="40"/>
  <c r="L13" i="40"/>
  <c r="F13" i="40"/>
  <c r="X13" i="40"/>
  <c r="AH13" i="40"/>
  <c r="AP13" i="40"/>
  <c r="AX13" i="40"/>
  <c r="AT13" i="40"/>
  <c r="Z13" i="40"/>
  <c r="AJ13" i="40"/>
  <c r="AR13" i="40"/>
  <c r="AZ13" i="40"/>
  <c r="AL13" i="40"/>
  <c r="N13" i="40"/>
  <c r="H13" i="40"/>
  <c r="AD13" i="40"/>
  <c r="D13" i="40"/>
  <c r="X14" i="40"/>
  <c r="AH14" i="40"/>
  <c r="AP14" i="40"/>
  <c r="AX14" i="40"/>
  <c r="H14" i="40"/>
  <c r="V14" i="40"/>
  <c r="AV14" i="40"/>
  <c r="L14" i="40"/>
  <c r="Z14" i="40"/>
  <c r="AJ14" i="40"/>
  <c r="AR14" i="40"/>
  <c r="AZ14" i="40"/>
  <c r="R14" i="40"/>
  <c r="F14" i="40"/>
  <c r="AN14" i="40"/>
  <c r="AL14" i="40"/>
  <c r="AT14" i="40"/>
  <c r="P14" i="40"/>
  <c r="N14" i="40"/>
  <c r="AF14" i="40"/>
  <c r="AD14" i="40"/>
  <c r="D14" i="40"/>
  <c r="Z15" i="40"/>
  <c r="AJ15" i="40"/>
  <c r="AR15" i="40"/>
  <c r="AZ15" i="40"/>
  <c r="P15" i="40"/>
  <c r="AP15" i="40"/>
  <c r="F15" i="40"/>
  <c r="AL15" i="40"/>
  <c r="AT15" i="40"/>
  <c r="N15" i="40"/>
  <c r="H15" i="40"/>
  <c r="AH15" i="40"/>
  <c r="V15" i="40"/>
  <c r="AF15" i="40"/>
  <c r="AN15" i="40"/>
  <c r="AV15" i="40"/>
  <c r="R15" i="40"/>
  <c r="X15" i="40"/>
  <c r="AX15" i="40"/>
  <c r="L15" i="40"/>
  <c r="AD15" i="40"/>
  <c r="D15" i="40"/>
  <c r="V8" i="40"/>
  <c r="Z8" i="40"/>
  <c r="AF8" i="40"/>
  <c r="AJ8" i="40"/>
  <c r="AN8" i="40"/>
  <c r="AR8" i="40"/>
  <c r="AV8" i="40"/>
  <c r="AZ8" i="40"/>
  <c r="N8" i="40"/>
  <c r="F8" i="40"/>
  <c r="L8" i="40"/>
  <c r="P8" i="40"/>
  <c r="X8" i="40"/>
  <c r="AH8" i="40"/>
  <c r="AL8" i="40"/>
  <c r="AP8" i="40"/>
  <c r="AX8" i="40"/>
  <c r="R8" i="40"/>
  <c r="H8" i="40"/>
  <c r="AD8" i="40"/>
  <c r="D8" i="40"/>
  <c r="F45" i="1"/>
  <c r="G45" i="1"/>
  <c r="H45" i="1"/>
  <c r="I45" i="1"/>
  <c r="J45" i="1"/>
  <c r="L45" i="1"/>
  <c r="M45" i="1"/>
  <c r="N45" i="1"/>
  <c r="O45" i="1"/>
  <c r="P45" i="1"/>
  <c r="Q45" i="1"/>
  <c r="R45" i="1"/>
  <c r="S45" i="1"/>
  <c r="T45" i="1"/>
  <c r="U45" i="1"/>
  <c r="V45" i="1"/>
  <c r="W45" i="1"/>
  <c r="Z45" i="1"/>
  <c r="AA45" i="1"/>
  <c r="AB45" i="1"/>
  <c r="AC45" i="1"/>
  <c r="AD45" i="1"/>
  <c r="AE45" i="1"/>
  <c r="AF45" i="1"/>
  <c r="AG45" i="1"/>
  <c r="AH45" i="1"/>
  <c r="AI45" i="1"/>
  <c r="AM45" i="1"/>
  <c r="AN45" i="1"/>
  <c r="AQ45" i="1"/>
  <c r="AR45" i="1"/>
  <c r="AU45" i="1"/>
  <c r="AV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V45" i="1"/>
  <c r="BW45" i="1"/>
  <c r="BX45" i="1"/>
  <c r="BY45" i="1"/>
  <c r="BZ45" i="1"/>
  <c r="CA45" i="1"/>
  <c r="CB45" i="1"/>
  <c r="CC45" i="1"/>
  <c r="CD45" i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BC56" i="1"/>
  <c r="BB56" i="1"/>
  <c r="BA56" i="1"/>
  <c r="AZ56" i="1"/>
  <c r="AY56" i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BC55" i="1"/>
  <c r="BB55" i="1"/>
  <c r="BA55" i="1"/>
  <c r="AZ55" i="1"/>
  <c r="AY55" i="1"/>
  <c r="CD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BC54" i="1"/>
  <c r="BB54" i="1"/>
  <c r="BA54" i="1"/>
  <c r="AZ54" i="1"/>
  <c r="AY54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BC53" i="1"/>
  <c r="BB53" i="1"/>
  <c r="BA53" i="1"/>
  <c r="AZ53" i="1"/>
  <c r="AY53" i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F52" i="1"/>
  <c r="BE52" i="1"/>
  <c r="BD52" i="1"/>
  <c r="BC52" i="1"/>
  <c r="BB52" i="1"/>
  <c r="BA52" i="1"/>
  <c r="AZ52" i="1"/>
  <c r="AY52" i="1"/>
  <c r="CD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CD50" i="1"/>
  <c r="CC50" i="1"/>
  <c r="CB50" i="1"/>
  <c r="CA50" i="1"/>
  <c r="BZ50" i="1"/>
  <c r="BY50" i="1"/>
  <c r="BX50" i="1"/>
  <c r="BW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BC50" i="1"/>
  <c r="BB50" i="1"/>
  <c r="BA50" i="1"/>
  <c r="AZ50" i="1"/>
  <c r="AY50" i="1"/>
  <c r="CD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CD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CD46" i="1"/>
  <c r="CC46" i="1"/>
  <c r="CB46" i="1"/>
  <c r="CA46" i="1"/>
  <c r="BZ46" i="1"/>
  <c r="BY46" i="1"/>
  <c r="BX46" i="1"/>
  <c r="BW46" i="1"/>
  <c r="BV46" i="1"/>
  <c r="BU46" i="1"/>
  <c r="BT46" i="1"/>
  <c r="BS46" i="1"/>
  <c r="BR46" i="1"/>
  <c r="BQ46" i="1"/>
  <c r="BP46" i="1"/>
  <c r="BO46" i="1"/>
  <c r="BN46" i="1"/>
  <c r="BM46" i="1"/>
  <c r="BL46" i="1"/>
  <c r="BK46" i="1"/>
  <c r="BJ46" i="1"/>
  <c r="BI46" i="1"/>
  <c r="BH46" i="1"/>
  <c r="BG46" i="1"/>
  <c r="BF46" i="1"/>
  <c r="BE46" i="1"/>
  <c r="BD46" i="1"/>
  <c r="BC46" i="1"/>
  <c r="BB46" i="1"/>
  <c r="BA46" i="1"/>
  <c r="AZ46" i="1"/>
  <c r="AY46" i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E44" i="1"/>
  <c r="BD44" i="1"/>
  <c r="BC44" i="1"/>
  <c r="BB44" i="1"/>
  <c r="BA44" i="1"/>
  <c r="AZ44" i="1"/>
  <c r="AY44" i="1"/>
  <c r="CD43" i="1"/>
  <c r="CC43" i="1"/>
  <c r="CB43" i="1"/>
  <c r="CA43" i="1"/>
  <c r="BZ43" i="1"/>
  <c r="BY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BE43" i="1"/>
  <c r="BD43" i="1"/>
  <c r="BC43" i="1"/>
  <c r="BB43" i="1"/>
  <c r="BA43" i="1"/>
  <c r="AZ43" i="1"/>
  <c r="AY43" i="1"/>
  <c r="CD42" i="1"/>
  <c r="CC42" i="1"/>
  <c r="CB42" i="1"/>
  <c r="CA42" i="1"/>
  <c r="BZ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M42" i="1"/>
  <c r="BL42" i="1"/>
  <c r="BK42" i="1"/>
  <c r="BJ42" i="1"/>
  <c r="BI42" i="1"/>
  <c r="BH42" i="1"/>
  <c r="BG42" i="1"/>
  <c r="BF42" i="1"/>
  <c r="BE42" i="1"/>
  <c r="BD42" i="1"/>
  <c r="BC42" i="1"/>
  <c r="BB42" i="1"/>
  <c r="BA42" i="1"/>
  <c r="AZ42" i="1"/>
  <c r="AY42" i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O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B41" i="1"/>
  <c r="BA41" i="1"/>
  <c r="AZ41" i="1"/>
  <c r="AY41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G40" i="1"/>
  <c r="BF40" i="1"/>
  <c r="BE40" i="1"/>
  <c r="BD40" i="1"/>
  <c r="BC40" i="1"/>
  <c r="BB40" i="1"/>
  <c r="BA40" i="1"/>
  <c r="AZ40" i="1"/>
  <c r="AY40" i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G39" i="1"/>
  <c r="BF39" i="1"/>
  <c r="BE39" i="1"/>
  <c r="BD39" i="1"/>
  <c r="BC39" i="1"/>
  <c r="BB39" i="1"/>
  <c r="BA39" i="1"/>
  <c r="AZ39" i="1"/>
  <c r="AY39" i="1"/>
  <c r="AU54" i="1"/>
  <c r="AV54" i="1"/>
  <c r="AU55" i="1"/>
  <c r="AV55" i="1"/>
  <c r="AU56" i="1"/>
  <c r="AV56" i="1"/>
  <c r="AU57" i="1"/>
  <c r="AV57" i="1"/>
  <c r="AQ54" i="1"/>
  <c r="AR54" i="1"/>
  <c r="AQ55" i="1"/>
  <c r="AR55" i="1"/>
  <c r="AQ56" i="1"/>
  <c r="AR56" i="1"/>
  <c r="AQ57" i="1"/>
  <c r="AR57" i="1"/>
  <c r="AM54" i="1"/>
  <c r="AN54" i="1"/>
  <c r="AM55" i="1"/>
  <c r="AN55" i="1"/>
  <c r="AM56" i="1"/>
  <c r="AN56" i="1"/>
  <c r="AM57" i="1"/>
  <c r="AN57" i="1"/>
  <c r="AV53" i="1"/>
  <c r="AU53" i="1"/>
  <c r="AV52" i="1"/>
  <c r="AU52" i="1"/>
  <c r="AV51" i="1"/>
  <c r="AU51" i="1"/>
  <c r="AV50" i="1"/>
  <c r="AU50" i="1"/>
  <c r="AV48" i="1"/>
  <c r="AU48" i="1"/>
  <c r="AV47" i="1"/>
  <c r="AU47" i="1"/>
  <c r="AV46" i="1"/>
  <c r="AU46" i="1"/>
  <c r="AV44" i="1"/>
  <c r="AU44" i="1"/>
  <c r="AV43" i="1"/>
  <c r="AU43" i="1"/>
  <c r="AV42" i="1"/>
  <c r="AU42" i="1"/>
  <c r="AV41" i="1"/>
  <c r="AU41" i="1"/>
  <c r="AV40" i="1"/>
  <c r="AU40" i="1"/>
  <c r="AV39" i="1"/>
  <c r="AU39" i="1"/>
  <c r="AR53" i="1"/>
  <c r="AQ53" i="1"/>
  <c r="AR52" i="1"/>
  <c r="AQ52" i="1"/>
  <c r="AR51" i="1"/>
  <c r="AQ51" i="1"/>
  <c r="AR50" i="1"/>
  <c r="AQ50" i="1"/>
  <c r="AR48" i="1"/>
  <c r="AQ48" i="1"/>
  <c r="AR47" i="1"/>
  <c r="AQ47" i="1"/>
  <c r="AR46" i="1"/>
  <c r="AQ46" i="1"/>
  <c r="AR44" i="1"/>
  <c r="AQ44" i="1"/>
  <c r="AR43" i="1"/>
  <c r="AQ43" i="1"/>
  <c r="AR42" i="1"/>
  <c r="AQ42" i="1"/>
  <c r="AR41" i="1"/>
  <c r="AQ41" i="1"/>
  <c r="AR40" i="1"/>
  <c r="AQ40" i="1"/>
  <c r="AR39" i="1"/>
  <c r="AQ39" i="1"/>
  <c r="AN53" i="1"/>
  <c r="AM53" i="1"/>
  <c r="AN52" i="1"/>
  <c r="AM52" i="1"/>
  <c r="AN51" i="1"/>
  <c r="AM51" i="1"/>
  <c r="AN50" i="1"/>
  <c r="AM50" i="1"/>
  <c r="AN48" i="1"/>
  <c r="AM48" i="1"/>
  <c r="AN47" i="1"/>
  <c r="AM47" i="1"/>
  <c r="AN46" i="1"/>
  <c r="AM46" i="1"/>
  <c r="AN44" i="1"/>
  <c r="AM44" i="1"/>
  <c r="AN43" i="1"/>
  <c r="AM43" i="1"/>
  <c r="AN42" i="1"/>
  <c r="AM42" i="1"/>
  <c r="AN41" i="1"/>
  <c r="AM41" i="1"/>
  <c r="AN40" i="1"/>
  <c r="AM40" i="1"/>
  <c r="AN39" i="1"/>
  <c r="AM39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BZ25" i="1"/>
  <c r="CA25" i="1"/>
  <c r="CB25" i="1"/>
  <c r="CC25" i="1"/>
  <c r="CD25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6" i="1"/>
  <c r="CA26" i="1"/>
  <c r="CB26" i="1"/>
  <c r="CC26" i="1"/>
  <c r="CD26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A27" i="1"/>
  <c r="CB27" i="1"/>
  <c r="CC27" i="1"/>
  <c r="CD27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A28" i="1"/>
  <c r="CB28" i="1"/>
  <c r="CC28" i="1"/>
  <c r="CD28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CB30" i="1"/>
  <c r="CC30" i="1"/>
  <c r="CD30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BZ31" i="1"/>
  <c r="CA31" i="1"/>
  <c r="CB31" i="1"/>
  <c r="CC31" i="1"/>
  <c r="CD31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BG11" i="1"/>
  <c r="BH11" i="1"/>
  <c r="BI11" i="1"/>
  <c r="BJ11" i="1"/>
  <c r="BK11" i="1"/>
  <c r="BL11" i="1"/>
  <c r="BM11" i="1"/>
  <c r="BN11" i="1"/>
  <c r="BO11" i="1"/>
  <c r="BP11" i="1"/>
  <c r="BP34" i="1" s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D34" i="1" s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BT14" i="1"/>
  <c r="BU14" i="1"/>
  <c r="BV14" i="1"/>
  <c r="BW14" i="1"/>
  <c r="BX14" i="1"/>
  <c r="BY14" i="1"/>
  <c r="BZ14" i="1"/>
  <c r="CA14" i="1"/>
  <c r="CB14" i="1"/>
  <c r="CC14" i="1"/>
  <c r="CD14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A15" i="1"/>
  <c r="CB15" i="1"/>
  <c r="CC15" i="1"/>
  <c r="CD15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E33" i="1"/>
  <c r="BF33" i="1"/>
  <c r="BE21" i="1"/>
  <c r="BF21" i="1"/>
  <c r="BE22" i="1"/>
  <c r="BF22" i="1"/>
  <c r="BE23" i="1"/>
  <c r="BF23" i="1"/>
  <c r="BE24" i="1"/>
  <c r="BF24" i="1"/>
  <c r="BE25" i="1"/>
  <c r="BF25" i="1"/>
  <c r="BE26" i="1"/>
  <c r="BF26" i="1"/>
  <c r="BE27" i="1"/>
  <c r="BF27" i="1"/>
  <c r="BE28" i="1"/>
  <c r="BF28" i="1"/>
  <c r="BE29" i="1"/>
  <c r="BF29" i="1"/>
  <c r="BE30" i="1"/>
  <c r="BF30" i="1"/>
  <c r="BE31" i="1"/>
  <c r="BF31" i="1"/>
  <c r="BE32" i="1"/>
  <c r="BF32" i="1"/>
  <c r="BE11" i="1"/>
  <c r="BF11" i="1"/>
  <c r="BE12" i="1"/>
  <c r="BF12" i="1"/>
  <c r="BE13" i="1"/>
  <c r="BF13" i="1"/>
  <c r="BE14" i="1"/>
  <c r="BF14" i="1"/>
  <c r="BE15" i="1"/>
  <c r="BF15" i="1"/>
  <c r="BE16" i="1"/>
  <c r="BF16" i="1"/>
  <c r="BE17" i="1"/>
  <c r="BF17" i="1"/>
  <c r="BE18" i="1"/>
  <c r="BF18" i="1"/>
  <c r="BE19" i="1"/>
  <c r="BF19" i="1"/>
  <c r="BE20" i="1"/>
  <c r="BF20" i="1"/>
  <c r="BF10" i="1"/>
  <c r="BE10" i="1"/>
  <c r="BC21" i="1"/>
  <c r="BD21" i="1"/>
  <c r="BC22" i="1"/>
  <c r="BD22" i="1"/>
  <c r="BC23" i="1"/>
  <c r="BD23" i="1"/>
  <c r="BC24" i="1"/>
  <c r="BD24" i="1"/>
  <c r="BC25" i="1"/>
  <c r="BD25" i="1"/>
  <c r="BC26" i="1"/>
  <c r="BD26" i="1"/>
  <c r="BC27" i="1"/>
  <c r="BD27" i="1"/>
  <c r="BC28" i="1"/>
  <c r="BD28" i="1"/>
  <c r="BC29" i="1"/>
  <c r="BD29" i="1"/>
  <c r="BC30" i="1"/>
  <c r="BD30" i="1"/>
  <c r="BC31" i="1"/>
  <c r="BD31" i="1"/>
  <c r="BC32" i="1"/>
  <c r="BD32" i="1"/>
  <c r="BC33" i="1"/>
  <c r="BD33" i="1"/>
  <c r="BC11" i="1"/>
  <c r="BD11" i="1"/>
  <c r="BC12" i="1"/>
  <c r="BD12" i="1"/>
  <c r="BC13" i="1"/>
  <c r="BD13" i="1"/>
  <c r="BC14" i="1"/>
  <c r="BD14" i="1"/>
  <c r="BC15" i="1"/>
  <c r="BD15" i="1"/>
  <c r="BC16" i="1"/>
  <c r="BD16" i="1"/>
  <c r="BC17" i="1"/>
  <c r="BD17" i="1"/>
  <c r="BC18" i="1"/>
  <c r="BD18" i="1"/>
  <c r="BC19" i="1"/>
  <c r="BD19" i="1"/>
  <c r="BC20" i="1"/>
  <c r="BD20" i="1"/>
  <c r="BD10" i="1"/>
  <c r="BC10" i="1"/>
  <c r="BA20" i="1"/>
  <c r="BB20" i="1"/>
  <c r="BA21" i="1"/>
  <c r="BB21" i="1"/>
  <c r="BA22" i="1"/>
  <c r="BB22" i="1"/>
  <c r="BA23" i="1"/>
  <c r="BB23" i="1"/>
  <c r="BA24" i="1"/>
  <c r="BB24" i="1"/>
  <c r="BA25" i="1"/>
  <c r="BB25" i="1"/>
  <c r="BA26" i="1"/>
  <c r="BB26" i="1"/>
  <c r="BA27" i="1"/>
  <c r="BB27" i="1"/>
  <c r="BA28" i="1"/>
  <c r="BB28" i="1"/>
  <c r="BA29" i="1"/>
  <c r="BB29" i="1"/>
  <c r="BA30" i="1"/>
  <c r="BB30" i="1"/>
  <c r="BA31" i="1"/>
  <c r="BB31" i="1"/>
  <c r="BA32" i="1"/>
  <c r="BB32" i="1"/>
  <c r="BA33" i="1"/>
  <c r="BB33" i="1"/>
  <c r="BA11" i="1"/>
  <c r="BB11" i="1"/>
  <c r="BA12" i="1"/>
  <c r="BB12" i="1"/>
  <c r="BA13" i="1"/>
  <c r="BB13" i="1"/>
  <c r="BA14" i="1"/>
  <c r="BB14" i="1"/>
  <c r="BA15" i="1"/>
  <c r="BB15" i="1"/>
  <c r="BA16" i="1"/>
  <c r="BB16" i="1"/>
  <c r="BA17" i="1"/>
  <c r="BB17" i="1"/>
  <c r="BA18" i="1"/>
  <c r="BB18" i="1"/>
  <c r="BA19" i="1"/>
  <c r="BB19" i="1"/>
  <c r="BB10" i="1"/>
  <c r="BA10" i="1"/>
  <c r="AY26" i="1"/>
  <c r="AZ26" i="1"/>
  <c r="AY27" i="1"/>
  <c r="AZ27" i="1"/>
  <c r="AY28" i="1"/>
  <c r="AZ28" i="1"/>
  <c r="AY29" i="1"/>
  <c r="AZ29" i="1"/>
  <c r="AY30" i="1"/>
  <c r="AZ30" i="1"/>
  <c r="AY31" i="1"/>
  <c r="AZ31" i="1"/>
  <c r="AY32" i="1"/>
  <c r="AZ32" i="1"/>
  <c r="AY33" i="1"/>
  <c r="AZ33" i="1"/>
  <c r="AY11" i="1"/>
  <c r="AZ11" i="1"/>
  <c r="AY12" i="1"/>
  <c r="AZ12" i="1"/>
  <c r="AY13" i="1"/>
  <c r="AZ13" i="1"/>
  <c r="AY14" i="1"/>
  <c r="AZ14" i="1"/>
  <c r="AY15" i="1"/>
  <c r="AZ15" i="1"/>
  <c r="AY16" i="1"/>
  <c r="AZ16" i="1"/>
  <c r="AY17" i="1"/>
  <c r="AZ17" i="1"/>
  <c r="AY18" i="1"/>
  <c r="AZ18" i="1"/>
  <c r="AY19" i="1"/>
  <c r="AZ19" i="1"/>
  <c r="AY20" i="1"/>
  <c r="AZ20" i="1"/>
  <c r="AY21" i="1"/>
  <c r="AZ21" i="1"/>
  <c r="AY22" i="1"/>
  <c r="AZ22" i="1"/>
  <c r="AY23" i="1"/>
  <c r="AZ23" i="1"/>
  <c r="AY24" i="1"/>
  <c r="AZ24" i="1"/>
  <c r="AY25" i="1"/>
  <c r="AZ25" i="1"/>
  <c r="AZ10" i="1"/>
  <c r="AY10" i="1"/>
  <c r="BJ34" i="1"/>
  <c r="BD34" i="1"/>
  <c r="F54" i="1"/>
  <c r="G54" i="1"/>
  <c r="H54" i="1"/>
  <c r="I54" i="1"/>
  <c r="J54" i="1"/>
  <c r="L54" i="1"/>
  <c r="M54" i="1"/>
  <c r="N54" i="1"/>
  <c r="O54" i="1"/>
  <c r="P54" i="1"/>
  <c r="Q54" i="1"/>
  <c r="R54" i="1"/>
  <c r="S54" i="1"/>
  <c r="T54" i="1"/>
  <c r="U54" i="1"/>
  <c r="V54" i="1"/>
  <c r="W54" i="1"/>
  <c r="Z54" i="1"/>
  <c r="AA54" i="1"/>
  <c r="AB54" i="1"/>
  <c r="AC54" i="1"/>
  <c r="AD54" i="1"/>
  <c r="AE54" i="1"/>
  <c r="AF54" i="1"/>
  <c r="AG54" i="1"/>
  <c r="AH54" i="1"/>
  <c r="AI54" i="1"/>
  <c r="F46" i="1"/>
  <c r="G46" i="1"/>
  <c r="H46" i="1"/>
  <c r="I46" i="1"/>
  <c r="J46" i="1"/>
  <c r="L46" i="1"/>
  <c r="M46" i="1"/>
  <c r="N46" i="1"/>
  <c r="O46" i="1"/>
  <c r="P46" i="1"/>
  <c r="Q46" i="1"/>
  <c r="R46" i="1"/>
  <c r="S46" i="1"/>
  <c r="T46" i="1"/>
  <c r="U46" i="1"/>
  <c r="V46" i="1"/>
  <c r="W46" i="1"/>
  <c r="Z46" i="1"/>
  <c r="AA46" i="1"/>
  <c r="AB46" i="1"/>
  <c r="AC46" i="1"/>
  <c r="AD46" i="1"/>
  <c r="AE46" i="1"/>
  <c r="AF46" i="1"/>
  <c r="AG46" i="1"/>
  <c r="AH46" i="1"/>
  <c r="AI46" i="1"/>
  <c r="Z48" i="1"/>
  <c r="AA48" i="1"/>
  <c r="AB48" i="1"/>
  <c r="AC48" i="1"/>
  <c r="AD48" i="1"/>
  <c r="AE48" i="1"/>
  <c r="AF48" i="1"/>
  <c r="AG48" i="1"/>
  <c r="AH48" i="1"/>
  <c r="AI48" i="1"/>
  <c r="F48" i="1"/>
  <c r="G48" i="1"/>
  <c r="H48" i="1"/>
  <c r="I48" i="1"/>
  <c r="J48" i="1"/>
  <c r="L48" i="1"/>
  <c r="M48" i="1"/>
  <c r="N48" i="1"/>
  <c r="O48" i="1"/>
  <c r="P48" i="1"/>
  <c r="Q48" i="1"/>
  <c r="R48" i="1"/>
  <c r="S48" i="1"/>
  <c r="T48" i="1"/>
  <c r="U48" i="1"/>
  <c r="V48" i="1"/>
  <c r="W48" i="1"/>
  <c r="AU11" i="1"/>
  <c r="AV11" i="1"/>
  <c r="AU12" i="1"/>
  <c r="AV12" i="1"/>
  <c r="AU13" i="1"/>
  <c r="AV13" i="1"/>
  <c r="AU14" i="1"/>
  <c r="AV14" i="1"/>
  <c r="AU15" i="1"/>
  <c r="AV15" i="1"/>
  <c r="AU16" i="1"/>
  <c r="AV16" i="1"/>
  <c r="AU17" i="1"/>
  <c r="AV17" i="1"/>
  <c r="AU18" i="1"/>
  <c r="AV18" i="1"/>
  <c r="AU19" i="1"/>
  <c r="AV19" i="1"/>
  <c r="AU20" i="1"/>
  <c r="AV20" i="1"/>
  <c r="AU21" i="1"/>
  <c r="AV21" i="1"/>
  <c r="AU22" i="1"/>
  <c r="AV22" i="1"/>
  <c r="AU23" i="1"/>
  <c r="AV23" i="1"/>
  <c r="AU24" i="1"/>
  <c r="AV24" i="1"/>
  <c r="AU25" i="1"/>
  <c r="AV25" i="1"/>
  <c r="AU26" i="1"/>
  <c r="AV26" i="1"/>
  <c r="AU27" i="1"/>
  <c r="AV27" i="1"/>
  <c r="AU28" i="1"/>
  <c r="AV28" i="1"/>
  <c r="AU29" i="1"/>
  <c r="AV29" i="1"/>
  <c r="AU30" i="1"/>
  <c r="AV30" i="1"/>
  <c r="AU31" i="1"/>
  <c r="AV31" i="1"/>
  <c r="AU32" i="1"/>
  <c r="AV32" i="1"/>
  <c r="AU33" i="1"/>
  <c r="AV33" i="1"/>
  <c r="AV10" i="1"/>
  <c r="AU10" i="1"/>
  <c r="AQ11" i="1"/>
  <c r="AR11" i="1"/>
  <c r="AQ12" i="1"/>
  <c r="AR12" i="1"/>
  <c r="AQ13" i="1"/>
  <c r="AR13" i="1"/>
  <c r="AQ14" i="1"/>
  <c r="AR14" i="1"/>
  <c r="AQ15" i="1"/>
  <c r="AR15" i="1"/>
  <c r="AQ16" i="1"/>
  <c r="AR16" i="1"/>
  <c r="AQ17" i="1"/>
  <c r="AR17" i="1"/>
  <c r="AQ18" i="1"/>
  <c r="AR18" i="1"/>
  <c r="AQ19" i="1"/>
  <c r="AR19" i="1"/>
  <c r="AQ20" i="1"/>
  <c r="AR20" i="1"/>
  <c r="AQ21" i="1"/>
  <c r="AR21" i="1"/>
  <c r="AQ22" i="1"/>
  <c r="AR22" i="1"/>
  <c r="AQ23" i="1"/>
  <c r="AR23" i="1"/>
  <c r="AQ24" i="1"/>
  <c r="AR24" i="1"/>
  <c r="AQ25" i="1"/>
  <c r="AR25" i="1"/>
  <c r="AQ26" i="1"/>
  <c r="AR26" i="1"/>
  <c r="AQ27" i="1"/>
  <c r="AR27" i="1"/>
  <c r="AQ28" i="1"/>
  <c r="AR28" i="1"/>
  <c r="AQ29" i="1"/>
  <c r="AR29" i="1"/>
  <c r="AQ30" i="1"/>
  <c r="AR30" i="1"/>
  <c r="AQ31" i="1"/>
  <c r="AR31" i="1"/>
  <c r="AQ32" i="1"/>
  <c r="AR32" i="1"/>
  <c r="AQ33" i="1"/>
  <c r="AR33" i="1"/>
  <c r="AR10" i="1"/>
  <c r="AQ10" i="1"/>
  <c r="AN11" i="1"/>
  <c r="AN12" i="1"/>
  <c r="AN13" i="1"/>
  <c r="AL13" i="1" s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L26" i="1" s="1"/>
  <c r="AN27" i="1"/>
  <c r="AN28" i="1"/>
  <c r="AN29" i="1"/>
  <c r="AN30" i="1"/>
  <c r="AN31" i="1"/>
  <c r="AN32" i="1"/>
  <c r="AN33" i="1"/>
  <c r="AN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10" i="1"/>
  <c r="G14" i="1"/>
  <c r="I14" i="1"/>
  <c r="M14" i="1"/>
  <c r="O14" i="1"/>
  <c r="Q14" i="1"/>
  <c r="S14" i="1"/>
  <c r="U14" i="1"/>
  <c r="W14" i="1"/>
  <c r="F14" i="1"/>
  <c r="H14" i="1"/>
  <c r="J14" i="1"/>
  <c r="L14" i="1"/>
  <c r="N14" i="1"/>
  <c r="P14" i="1"/>
  <c r="R14" i="1"/>
  <c r="T14" i="1"/>
  <c r="V14" i="1"/>
  <c r="F50" i="1"/>
  <c r="H50" i="1"/>
  <c r="J50" i="1"/>
  <c r="L50" i="1"/>
  <c r="N50" i="1"/>
  <c r="P50" i="1"/>
  <c r="R50" i="1"/>
  <c r="T50" i="1"/>
  <c r="V50" i="1"/>
  <c r="Z50" i="1"/>
  <c r="AB50" i="1"/>
  <c r="AD50" i="1"/>
  <c r="AF50" i="1"/>
  <c r="AH50" i="1"/>
  <c r="G50" i="1"/>
  <c r="I50" i="1"/>
  <c r="M50" i="1"/>
  <c r="O50" i="1"/>
  <c r="Q50" i="1"/>
  <c r="S50" i="1"/>
  <c r="U50" i="1"/>
  <c r="W50" i="1"/>
  <c r="AA50" i="1"/>
  <c r="AC50" i="1"/>
  <c r="AE50" i="1"/>
  <c r="AG50" i="1"/>
  <c r="AI50" i="1"/>
  <c r="F10" i="1"/>
  <c r="F11" i="1"/>
  <c r="F12" i="1"/>
  <c r="F13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9" i="1"/>
  <c r="F40" i="1"/>
  <c r="F41" i="1"/>
  <c r="F42" i="1"/>
  <c r="F43" i="1"/>
  <c r="F44" i="1"/>
  <c r="F47" i="1"/>
  <c r="F51" i="1"/>
  <c r="F52" i="1"/>
  <c r="F53" i="1"/>
  <c r="F55" i="1"/>
  <c r="F56" i="1"/>
  <c r="F57" i="1"/>
  <c r="Z58" i="1"/>
  <c r="AB58" i="1"/>
  <c r="AD58" i="1"/>
  <c r="AF58" i="1"/>
  <c r="AH58" i="1"/>
  <c r="AA58" i="1"/>
  <c r="AC58" i="1"/>
  <c r="AE58" i="1"/>
  <c r="AG58" i="1"/>
  <c r="AI58" i="1"/>
  <c r="H55" i="1"/>
  <c r="J55" i="1"/>
  <c r="L55" i="1"/>
  <c r="N55" i="1"/>
  <c r="P55" i="1"/>
  <c r="R55" i="1"/>
  <c r="T55" i="1"/>
  <c r="V55" i="1"/>
  <c r="Z55" i="1"/>
  <c r="AB55" i="1"/>
  <c r="AD55" i="1"/>
  <c r="AF55" i="1"/>
  <c r="AH55" i="1"/>
  <c r="G55" i="1"/>
  <c r="I55" i="1"/>
  <c r="M55" i="1"/>
  <c r="O55" i="1"/>
  <c r="Q55" i="1"/>
  <c r="S55" i="1"/>
  <c r="U55" i="1"/>
  <c r="W55" i="1"/>
  <c r="AA55" i="1"/>
  <c r="AC55" i="1"/>
  <c r="AE55" i="1"/>
  <c r="AG55" i="1"/>
  <c r="AI55" i="1"/>
  <c r="H56" i="1"/>
  <c r="J56" i="1"/>
  <c r="L56" i="1"/>
  <c r="N56" i="1"/>
  <c r="P56" i="1"/>
  <c r="R56" i="1"/>
  <c r="T56" i="1"/>
  <c r="V56" i="1"/>
  <c r="Z56" i="1"/>
  <c r="AB56" i="1"/>
  <c r="AD56" i="1"/>
  <c r="AF56" i="1"/>
  <c r="AH56" i="1"/>
  <c r="G56" i="1"/>
  <c r="I56" i="1"/>
  <c r="M56" i="1"/>
  <c r="O56" i="1"/>
  <c r="Q56" i="1"/>
  <c r="S56" i="1"/>
  <c r="U56" i="1"/>
  <c r="W56" i="1"/>
  <c r="AA56" i="1"/>
  <c r="AC56" i="1"/>
  <c r="AE56" i="1"/>
  <c r="AG56" i="1"/>
  <c r="AI56" i="1"/>
  <c r="H57" i="1"/>
  <c r="J57" i="1"/>
  <c r="L57" i="1"/>
  <c r="N57" i="1"/>
  <c r="P57" i="1"/>
  <c r="R57" i="1"/>
  <c r="T57" i="1"/>
  <c r="V57" i="1"/>
  <c r="Z57" i="1"/>
  <c r="AB57" i="1"/>
  <c r="AD57" i="1"/>
  <c r="AF57" i="1"/>
  <c r="AH57" i="1"/>
  <c r="G57" i="1"/>
  <c r="I57" i="1"/>
  <c r="M57" i="1"/>
  <c r="O57" i="1"/>
  <c r="Q57" i="1"/>
  <c r="S57" i="1"/>
  <c r="U57" i="1"/>
  <c r="W57" i="1"/>
  <c r="AA57" i="1"/>
  <c r="AC57" i="1"/>
  <c r="AE57" i="1"/>
  <c r="AG57" i="1"/>
  <c r="AI57" i="1"/>
  <c r="G53" i="1"/>
  <c r="I53" i="1"/>
  <c r="M53" i="1"/>
  <c r="O53" i="1"/>
  <c r="Q53" i="1"/>
  <c r="S53" i="1"/>
  <c r="U53" i="1"/>
  <c r="W53" i="1"/>
  <c r="AA53" i="1"/>
  <c r="AC53" i="1"/>
  <c r="AE53" i="1"/>
  <c r="AG53" i="1"/>
  <c r="AI53" i="1"/>
  <c r="H53" i="1"/>
  <c r="J53" i="1"/>
  <c r="L53" i="1"/>
  <c r="N53" i="1"/>
  <c r="P53" i="1"/>
  <c r="R53" i="1"/>
  <c r="T53" i="1"/>
  <c r="V53" i="1"/>
  <c r="Z53" i="1"/>
  <c r="AB53" i="1"/>
  <c r="AD53" i="1"/>
  <c r="AF53" i="1"/>
  <c r="AH53" i="1"/>
  <c r="G52" i="1"/>
  <c r="I52" i="1"/>
  <c r="M52" i="1"/>
  <c r="O52" i="1"/>
  <c r="Q52" i="1"/>
  <c r="S52" i="1"/>
  <c r="U52" i="1"/>
  <c r="W52" i="1"/>
  <c r="AA52" i="1"/>
  <c r="AC52" i="1"/>
  <c r="AE52" i="1"/>
  <c r="AG52" i="1"/>
  <c r="AI52" i="1"/>
  <c r="H52" i="1"/>
  <c r="J52" i="1"/>
  <c r="L52" i="1"/>
  <c r="N52" i="1"/>
  <c r="P52" i="1"/>
  <c r="R52" i="1"/>
  <c r="T52" i="1"/>
  <c r="V52" i="1"/>
  <c r="Z52" i="1"/>
  <c r="AB52" i="1"/>
  <c r="AD52" i="1"/>
  <c r="AF52" i="1"/>
  <c r="AH52" i="1"/>
  <c r="G51" i="1"/>
  <c r="I51" i="1"/>
  <c r="M51" i="1"/>
  <c r="O51" i="1"/>
  <c r="Q51" i="1"/>
  <c r="S51" i="1"/>
  <c r="U51" i="1"/>
  <c r="W51" i="1"/>
  <c r="AA51" i="1"/>
  <c r="AC51" i="1"/>
  <c r="AE51" i="1"/>
  <c r="AG51" i="1"/>
  <c r="AI51" i="1"/>
  <c r="H51" i="1"/>
  <c r="J51" i="1"/>
  <c r="L51" i="1"/>
  <c r="N51" i="1"/>
  <c r="P51" i="1"/>
  <c r="R51" i="1"/>
  <c r="T51" i="1"/>
  <c r="V51" i="1"/>
  <c r="Z51" i="1"/>
  <c r="AB51" i="1"/>
  <c r="AD51" i="1"/>
  <c r="AF51" i="1"/>
  <c r="AH51" i="1"/>
  <c r="G47" i="1"/>
  <c r="I47" i="1"/>
  <c r="M47" i="1"/>
  <c r="O47" i="1"/>
  <c r="Q47" i="1"/>
  <c r="S47" i="1"/>
  <c r="U47" i="1"/>
  <c r="W47" i="1"/>
  <c r="AA47" i="1"/>
  <c r="AC47" i="1"/>
  <c r="AE47" i="1"/>
  <c r="AG47" i="1"/>
  <c r="AI47" i="1"/>
  <c r="H47" i="1"/>
  <c r="J47" i="1"/>
  <c r="L47" i="1"/>
  <c r="N47" i="1"/>
  <c r="P47" i="1"/>
  <c r="R47" i="1"/>
  <c r="T47" i="1"/>
  <c r="V47" i="1"/>
  <c r="Z47" i="1"/>
  <c r="AB47" i="1"/>
  <c r="AD47" i="1"/>
  <c r="AF47" i="1"/>
  <c r="AH47" i="1"/>
  <c r="G44" i="1"/>
  <c r="I44" i="1"/>
  <c r="M44" i="1"/>
  <c r="O44" i="1"/>
  <c r="Q44" i="1"/>
  <c r="S44" i="1"/>
  <c r="U44" i="1"/>
  <c r="W44" i="1"/>
  <c r="AA44" i="1"/>
  <c r="AC44" i="1"/>
  <c r="AE44" i="1"/>
  <c r="AG44" i="1"/>
  <c r="AI44" i="1"/>
  <c r="H44" i="1"/>
  <c r="J44" i="1"/>
  <c r="L44" i="1"/>
  <c r="N44" i="1"/>
  <c r="P44" i="1"/>
  <c r="R44" i="1"/>
  <c r="T44" i="1"/>
  <c r="V44" i="1"/>
  <c r="Z44" i="1"/>
  <c r="AB44" i="1"/>
  <c r="AD44" i="1"/>
  <c r="AF44" i="1"/>
  <c r="AH44" i="1"/>
  <c r="G43" i="1"/>
  <c r="I43" i="1"/>
  <c r="M43" i="1"/>
  <c r="O43" i="1"/>
  <c r="Q43" i="1"/>
  <c r="S43" i="1"/>
  <c r="U43" i="1"/>
  <c r="W43" i="1"/>
  <c r="AA43" i="1"/>
  <c r="AC43" i="1"/>
  <c r="AE43" i="1"/>
  <c r="AG43" i="1"/>
  <c r="AI43" i="1"/>
  <c r="H43" i="1"/>
  <c r="J43" i="1"/>
  <c r="L43" i="1"/>
  <c r="N43" i="1"/>
  <c r="P43" i="1"/>
  <c r="R43" i="1"/>
  <c r="T43" i="1"/>
  <c r="V43" i="1"/>
  <c r="Z43" i="1"/>
  <c r="AB43" i="1"/>
  <c r="AD43" i="1"/>
  <c r="AF43" i="1"/>
  <c r="AH43" i="1"/>
  <c r="G42" i="1"/>
  <c r="I42" i="1"/>
  <c r="M42" i="1"/>
  <c r="O42" i="1"/>
  <c r="Q42" i="1"/>
  <c r="S42" i="1"/>
  <c r="U42" i="1"/>
  <c r="W42" i="1"/>
  <c r="AA42" i="1"/>
  <c r="AC42" i="1"/>
  <c r="AE42" i="1"/>
  <c r="AG42" i="1"/>
  <c r="AI42" i="1"/>
  <c r="H42" i="1"/>
  <c r="J42" i="1"/>
  <c r="L42" i="1"/>
  <c r="N42" i="1"/>
  <c r="P42" i="1"/>
  <c r="R42" i="1"/>
  <c r="T42" i="1"/>
  <c r="V42" i="1"/>
  <c r="Z42" i="1"/>
  <c r="AB42" i="1"/>
  <c r="AD42" i="1"/>
  <c r="AF42" i="1"/>
  <c r="AH42" i="1"/>
  <c r="G41" i="1"/>
  <c r="I41" i="1"/>
  <c r="M41" i="1"/>
  <c r="O41" i="1"/>
  <c r="Q41" i="1"/>
  <c r="S41" i="1"/>
  <c r="U41" i="1"/>
  <c r="W41" i="1"/>
  <c r="AA41" i="1"/>
  <c r="AC41" i="1"/>
  <c r="AE41" i="1"/>
  <c r="AG41" i="1"/>
  <c r="AI41" i="1"/>
  <c r="H41" i="1"/>
  <c r="J41" i="1"/>
  <c r="L41" i="1"/>
  <c r="N41" i="1"/>
  <c r="P41" i="1"/>
  <c r="R41" i="1"/>
  <c r="T41" i="1"/>
  <c r="V41" i="1"/>
  <c r="Z41" i="1"/>
  <c r="AB41" i="1"/>
  <c r="AD41" i="1"/>
  <c r="AF41" i="1"/>
  <c r="AH41" i="1"/>
  <c r="G40" i="1"/>
  <c r="I40" i="1"/>
  <c r="M40" i="1"/>
  <c r="O40" i="1"/>
  <c r="Q40" i="1"/>
  <c r="S40" i="1"/>
  <c r="U40" i="1"/>
  <c r="W40" i="1"/>
  <c r="AA40" i="1"/>
  <c r="AC40" i="1"/>
  <c r="AE40" i="1"/>
  <c r="AG40" i="1"/>
  <c r="AI40" i="1"/>
  <c r="H40" i="1"/>
  <c r="H58" i="1" s="1"/>
  <c r="J40" i="1"/>
  <c r="L40" i="1"/>
  <c r="N40" i="1"/>
  <c r="P40" i="1"/>
  <c r="R40" i="1"/>
  <c r="T40" i="1"/>
  <c r="V40" i="1"/>
  <c r="Z40" i="1"/>
  <c r="AB40" i="1"/>
  <c r="AD40" i="1"/>
  <c r="AF40" i="1"/>
  <c r="AH40" i="1"/>
  <c r="G39" i="1"/>
  <c r="I39" i="1"/>
  <c r="I58" i="1" s="1"/>
  <c r="M39" i="1"/>
  <c r="O39" i="1"/>
  <c r="Q39" i="1"/>
  <c r="S39" i="1"/>
  <c r="U39" i="1"/>
  <c r="W39" i="1"/>
  <c r="AA39" i="1"/>
  <c r="AC39" i="1"/>
  <c r="AE39" i="1"/>
  <c r="AG39" i="1"/>
  <c r="AI39" i="1"/>
  <c r="H39" i="1"/>
  <c r="J39" i="1"/>
  <c r="L39" i="1"/>
  <c r="N39" i="1"/>
  <c r="P39" i="1"/>
  <c r="R39" i="1"/>
  <c r="T39" i="1"/>
  <c r="V39" i="1"/>
  <c r="Z39" i="1"/>
  <c r="AB39" i="1"/>
  <c r="AD39" i="1"/>
  <c r="AF39" i="1"/>
  <c r="AH39" i="1"/>
  <c r="H11" i="1"/>
  <c r="J11" i="1"/>
  <c r="L11" i="1"/>
  <c r="N11" i="1"/>
  <c r="P11" i="1"/>
  <c r="R11" i="1"/>
  <c r="T11" i="1"/>
  <c r="V11" i="1"/>
  <c r="G11" i="1"/>
  <c r="I11" i="1"/>
  <c r="M11" i="1"/>
  <c r="O11" i="1"/>
  <c r="Q11" i="1"/>
  <c r="S11" i="1"/>
  <c r="U11" i="1"/>
  <c r="W11" i="1"/>
  <c r="H12" i="1"/>
  <c r="H34" i="1" s="1"/>
  <c r="J12" i="1"/>
  <c r="L12" i="1"/>
  <c r="N12" i="1"/>
  <c r="P12" i="1"/>
  <c r="R12" i="1"/>
  <c r="T12" i="1"/>
  <c r="V12" i="1"/>
  <c r="G12" i="1"/>
  <c r="I12" i="1"/>
  <c r="M12" i="1"/>
  <c r="O12" i="1"/>
  <c r="Q12" i="1"/>
  <c r="S12" i="1"/>
  <c r="U12" i="1"/>
  <c r="W12" i="1"/>
  <c r="H13" i="1"/>
  <c r="J13" i="1"/>
  <c r="L13" i="1"/>
  <c r="N13" i="1"/>
  <c r="P13" i="1"/>
  <c r="R13" i="1"/>
  <c r="T13" i="1"/>
  <c r="V13" i="1"/>
  <c r="G13" i="1"/>
  <c r="I13" i="1"/>
  <c r="M13" i="1"/>
  <c r="O13" i="1"/>
  <c r="Q13" i="1"/>
  <c r="S13" i="1"/>
  <c r="U13" i="1"/>
  <c r="W13" i="1"/>
  <c r="H15" i="1"/>
  <c r="J15" i="1"/>
  <c r="L15" i="1"/>
  <c r="N15" i="1"/>
  <c r="P15" i="1"/>
  <c r="R15" i="1"/>
  <c r="T15" i="1"/>
  <c r="V15" i="1"/>
  <c r="G15" i="1"/>
  <c r="I15" i="1"/>
  <c r="M15" i="1"/>
  <c r="O15" i="1"/>
  <c r="Q15" i="1"/>
  <c r="S15" i="1"/>
  <c r="U15" i="1"/>
  <c r="W15" i="1"/>
  <c r="H16" i="1"/>
  <c r="J16" i="1"/>
  <c r="L16" i="1"/>
  <c r="N16" i="1"/>
  <c r="P16" i="1"/>
  <c r="R16" i="1"/>
  <c r="T16" i="1"/>
  <c r="V16" i="1"/>
  <c r="G16" i="1"/>
  <c r="I16" i="1"/>
  <c r="M16" i="1"/>
  <c r="O16" i="1"/>
  <c r="Q16" i="1"/>
  <c r="S16" i="1"/>
  <c r="U16" i="1"/>
  <c r="W16" i="1"/>
  <c r="H17" i="1"/>
  <c r="J17" i="1"/>
  <c r="L17" i="1"/>
  <c r="N17" i="1"/>
  <c r="P17" i="1"/>
  <c r="R17" i="1"/>
  <c r="T17" i="1"/>
  <c r="V17" i="1"/>
  <c r="G17" i="1"/>
  <c r="I17" i="1"/>
  <c r="M17" i="1"/>
  <c r="O17" i="1"/>
  <c r="Q17" i="1"/>
  <c r="S17" i="1"/>
  <c r="U17" i="1"/>
  <c r="W17" i="1"/>
  <c r="H18" i="1"/>
  <c r="J18" i="1"/>
  <c r="L18" i="1"/>
  <c r="N18" i="1"/>
  <c r="P18" i="1"/>
  <c r="R18" i="1"/>
  <c r="T18" i="1"/>
  <c r="V18" i="1"/>
  <c r="G18" i="1"/>
  <c r="I18" i="1"/>
  <c r="M18" i="1"/>
  <c r="O18" i="1"/>
  <c r="Q18" i="1"/>
  <c r="S18" i="1"/>
  <c r="U18" i="1"/>
  <c r="W18" i="1"/>
  <c r="H19" i="1"/>
  <c r="J19" i="1"/>
  <c r="L19" i="1"/>
  <c r="N19" i="1"/>
  <c r="P19" i="1"/>
  <c r="R19" i="1"/>
  <c r="T19" i="1"/>
  <c r="V19" i="1"/>
  <c r="G19" i="1"/>
  <c r="I19" i="1"/>
  <c r="M19" i="1"/>
  <c r="O19" i="1"/>
  <c r="Q19" i="1"/>
  <c r="S19" i="1"/>
  <c r="U19" i="1"/>
  <c r="W19" i="1"/>
  <c r="H20" i="1"/>
  <c r="J20" i="1"/>
  <c r="L20" i="1"/>
  <c r="N20" i="1"/>
  <c r="P20" i="1"/>
  <c r="R20" i="1"/>
  <c r="T20" i="1"/>
  <c r="V20" i="1"/>
  <c r="G20" i="1"/>
  <c r="I20" i="1"/>
  <c r="M20" i="1"/>
  <c r="O20" i="1"/>
  <c r="Q20" i="1"/>
  <c r="S20" i="1"/>
  <c r="U20" i="1"/>
  <c r="W20" i="1"/>
  <c r="H21" i="1"/>
  <c r="J21" i="1"/>
  <c r="L21" i="1"/>
  <c r="N21" i="1"/>
  <c r="P21" i="1"/>
  <c r="R21" i="1"/>
  <c r="T21" i="1"/>
  <c r="V21" i="1"/>
  <c r="G21" i="1"/>
  <c r="I21" i="1"/>
  <c r="M21" i="1"/>
  <c r="O21" i="1"/>
  <c r="Q21" i="1"/>
  <c r="S21" i="1"/>
  <c r="U21" i="1"/>
  <c r="W21" i="1"/>
  <c r="H22" i="1"/>
  <c r="J22" i="1"/>
  <c r="L22" i="1"/>
  <c r="P22" i="1"/>
  <c r="R22" i="1"/>
  <c r="T22" i="1"/>
  <c r="V22" i="1"/>
  <c r="G22" i="1"/>
  <c r="I22" i="1"/>
  <c r="M22" i="1"/>
  <c r="O22" i="1"/>
  <c r="Q22" i="1"/>
  <c r="S22" i="1"/>
  <c r="U22" i="1"/>
  <c r="W22" i="1"/>
  <c r="H23" i="1"/>
  <c r="J23" i="1"/>
  <c r="L23" i="1"/>
  <c r="N23" i="1"/>
  <c r="P23" i="1"/>
  <c r="R23" i="1"/>
  <c r="T23" i="1"/>
  <c r="V23" i="1"/>
  <c r="G23" i="1"/>
  <c r="I23" i="1"/>
  <c r="M23" i="1"/>
  <c r="O23" i="1"/>
  <c r="Q23" i="1"/>
  <c r="S23" i="1"/>
  <c r="U23" i="1"/>
  <c r="W23" i="1"/>
  <c r="H24" i="1"/>
  <c r="J24" i="1"/>
  <c r="L24" i="1"/>
  <c r="N24" i="1"/>
  <c r="P24" i="1"/>
  <c r="R24" i="1"/>
  <c r="T24" i="1"/>
  <c r="V24" i="1"/>
  <c r="G24" i="1"/>
  <c r="I24" i="1"/>
  <c r="M24" i="1"/>
  <c r="O24" i="1"/>
  <c r="Q24" i="1"/>
  <c r="S24" i="1"/>
  <c r="U24" i="1"/>
  <c r="W24" i="1"/>
  <c r="H25" i="1"/>
  <c r="J25" i="1"/>
  <c r="L25" i="1"/>
  <c r="N25" i="1"/>
  <c r="P25" i="1"/>
  <c r="R25" i="1"/>
  <c r="T25" i="1"/>
  <c r="V25" i="1"/>
  <c r="G25" i="1"/>
  <c r="I25" i="1"/>
  <c r="M25" i="1"/>
  <c r="O25" i="1"/>
  <c r="Q25" i="1"/>
  <c r="S25" i="1"/>
  <c r="U25" i="1"/>
  <c r="W25" i="1"/>
  <c r="H26" i="1"/>
  <c r="J26" i="1"/>
  <c r="L26" i="1"/>
  <c r="N26" i="1"/>
  <c r="P26" i="1"/>
  <c r="R26" i="1"/>
  <c r="T26" i="1"/>
  <c r="V26" i="1"/>
  <c r="G26" i="1"/>
  <c r="I26" i="1"/>
  <c r="M26" i="1"/>
  <c r="O26" i="1"/>
  <c r="Q26" i="1"/>
  <c r="S26" i="1"/>
  <c r="U26" i="1"/>
  <c r="W26" i="1"/>
  <c r="H27" i="1"/>
  <c r="J27" i="1"/>
  <c r="L27" i="1"/>
  <c r="N27" i="1"/>
  <c r="P27" i="1"/>
  <c r="R27" i="1"/>
  <c r="T27" i="1"/>
  <c r="V27" i="1"/>
  <c r="G27" i="1"/>
  <c r="I27" i="1"/>
  <c r="M27" i="1"/>
  <c r="O27" i="1"/>
  <c r="Q27" i="1"/>
  <c r="S27" i="1"/>
  <c r="U27" i="1"/>
  <c r="W27" i="1"/>
  <c r="H28" i="1"/>
  <c r="J28" i="1"/>
  <c r="L28" i="1"/>
  <c r="N28" i="1"/>
  <c r="P28" i="1"/>
  <c r="R28" i="1"/>
  <c r="T28" i="1"/>
  <c r="V28" i="1"/>
  <c r="G28" i="1"/>
  <c r="I28" i="1"/>
  <c r="M28" i="1"/>
  <c r="O28" i="1"/>
  <c r="Q28" i="1"/>
  <c r="S28" i="1"/>
  <c r="U28" i="1"/>
  <c r="W28" i="1"/>
  <c r="H29" i="1"/>
  <c r="J29" i="1"/>
  <c r="L29" i="1"/>
  <c r="N29" i="1"/>
  <c r="P29" i="1"/>
  <c r="R29" i="1"/>
  <c r="T29" i="1"/>
  <c r="V29" i="1"/>
  <c r="G29" i="1"/>
  <c r="I29" i="1"/>
  <c r="M29" i="1"/>
  <c r="O29" i="1"/>
  <c r="Q29" i="1"/>
  <c r="S29" i="1"/>
  <c r="U29" i="1"/>
  <c r="W29" i="1"/>
  <c r="H30" i="1"/>
  <c r="J30" i="1"/>
  <c r="L30" i="1"/>
  <c r="N30" i="1"/>
  <c r="P30" i="1"/>
  <c r="R30" i="1"/>
  <c r="T30" i="1"/>
  <c r="V30" i="1"/>
  <c r="G30" i="1"/>
  <c r="I30" i="1"/>
  <c r="M30" i="1"/>
  <c r="O30" i="1"/>
  <c r="Q30" i="1"/>
  <c r="S30" i="1"/>
  <c r="U30" i="1"/>
  <c r="W30" i="1"/>
  <c r="H31" i="1"/>
  <c r="J31" i="1"/>
  <c r="L31" i="1"/>
  <c r="N31" i="1"/>
  <c r="P31" i="1"/>
  <c r="R31" i="1"/>
  <c r="T31" i="1"/>
  <c r="V31" i="1"/>
  <c r="G31" i="1"/>
  <c r="I31" i="1"/>
  <c r="M31" i="1"/>
  <c r="O31" i="1"/>
  <c r="Q31" i="1"/>
  <c r="S31" i="1"/>
  <c r="U31" i="1"/>
  <c r="W31" i="1"/>
  <c r="H32" i="1"/>
  <c r="J32" i="1"/>
  <c r="L32" i="1"/>
  <c r="N32" i="1"/>
  <c r="P32" i="1"/>
  <c r="R32" i="1"/>
  <c r="T32" i="1"/>
  <c r="V32" i="1"/>
  <c r="G32" i="1"/>
  <c r="I32" i="1"/>
  <c r="M32" i="1"/>
  <c r="O32" i="1"/>
  <c r="Q32" i="1"/>
  <c r="S32" i="1"/>
  <c r="U32" i="1"/>
  <c r="W32" i="1"/>
  <c r="H33" i="1"/>
  <c r="J33" i="1"/>
  <c r="L33" i="1"/>
  <c r="N33" i="1"/>
  <c r="P33" i="1"/>
  <c r="R33" i="1"/>
  <c r="T33" i="1"/>
  <c r="V33" i="1"/>
  <c r="G33" i="1"/>
  <c r="I33" i="1"/>
  <c r="M33" i="1"/>
  <c r="O33" i="1"/>
  <c r="Q33" i="1"/>
  <c r="S33" i="1"/>
  <c r="U33" i="1"/>
  <c r="W33" i="1"/>
  <c r="G10" i="1"/>
  <c r="I10" i="1"/>
  <c r="I34" i="1" s="1"/>
  <c r="M10" i="1"/>
  <c r="O10" i="1"/>
  <c r="Q10" i="1"/>
  <c r="S10" i="1"/>
  <c r="U10" i="1"/>
  <c r="W10" i="1"/>
  <c r="H10" i="1"/>
  <c r="J10" i="1"/>
  <c r="L10" i="1"/>
  <c r="N10" i="1"/>
  <c r="P10" i="1"/>
  <c r="R10" i="1"/>
  <c r="T10" i="1"/>
  <c r="V10" i="1"/>
  <c r="AL22" i="1"/>
  <c r="B78" i="40" l="1"/>
  <c r="AB73" i="65"/>
  <c r="AN73" i="65"/>
  <c r="AV73" i="65"/>
  <c r="BH73" i="65"/>
  <c r="BR73" i="65"/>
  <c r="R75" i="40"/>
  <c r="AH73" i="65"/>
  <c r="AK53" i="1"/>
  <c r="B79" i="53"/>
  <c r="B92" i="37"/>
  <c r="B108" i="37"/>
  <c r="B78" i="64"/>
  <c r="A80" i="35"/>
  <c r="A42" i="55"/>
  <c r="A43" i="55"/>
  <c r="A45" i="55" s="1"/>
  <c r="A44" i="55"/>
  <c r="AJ75" i="40"/>
  <c r="B57" i="40"/>
  <c r="D56" i="65" s="1"/>
  <c r="AR50" i="65"/>
  <c r="AZ50" i="65"/>
  <c r="AL75" i="40"/>
  <c r="B61" i="40"/>
  <c r="D60" i="65" s="1"/>
  <c r="C49" i="65"/>
  <c r="B54" i="40"/>
  <c r="D53" i="65" s="1"/>
  <c r="B58" i="40"/>
  <c r="B62" i="40"/>
  <c r="D61" i="65" s="1"/>
  <c r="C24" i="65"/>
  <c r="C52" i="65"/>
  <c r="B57" i="65"/>
  <c r="D57" i="65" s="1"/>
  <c r="BJ50" i="65"/>
  <c r="C61" i="65"/>
  <c r="L73" i="65"/>
  <c r="BF73" i="65"/>
  <c r="BP73" i="65"/>
  <c r="C28" i="65"/>
  <c r="C30" i="65"/>
  <c r="AJ50" i="65"/>
  <c r="F73" i="65"/>
  <c r="C61" i="40"/>
  <c r="E60" i="65" s="1"/>
  <c r="C43" i="40"/>
  <c r="C33" i="40"/>
  <c r="E32" i="65" s="1"/>
  <c r="B31" i="40"/>
  <c r="B53" i="40"/>
  <c r="D52" i="65" s="1"/>
  <c r="A45" i="51"/>
  <c r="BL22" i="65"/>
  <c r="A32" i="17"/>
  <c r="B86" i="52"/>
  <c r="B46" i="53"/>
  <c r="B94" i="51"/>
  <c r="B78" i="51"/>
  <c r="B86" i="37"/>
  <c r="B76" i="37"/>
  <c r="B100" i="48"/>
  <c r="B89" i="48"/>
  <c r="B79" i="48"/>
  <c r="B90" i="49"/>
  <c r="B70" i="50"/>
  <c r="B85" i="50"/>
  <c r="B100" i="50"/>
  <c r="B111" i="51"/>
  <c r="B101" i="54"/>
  <c r="B39" i="63"/>
  <c r="B55" i="63"/>
  <c r="B71" i="63"/>
  <c r="B67" i="88"/>
  <c r="B77" i="75"/>
  <c r="B65" i="67"/>
  <c r="B73" i="64"/>
  <c r="B63" i="64"/>
  <c r="B55" i="64"/>
  <c r="B47" i="64"/>
  <c r="B39" i="64"/>
  <c r="B75" i="63"/>
  <c r="B67" i="63"/>
  <c r="B59" i="63"/>
  <c r="B51" i="63"/>
  <c r="B43" i="63"/>
  <c r="B35" i="63"/>
  <c r="B102" i="55"/>
  <c r="B94" i="55"/>
  <c r="B86" i="55"/>
  <c r="B78" i="55"/>
  <c r="B70" i="55"/>
  <c r="B62" i="55"/>
  <c r="B100" i="54"/>
  <c r="B92" i="54"/>
  <c r="B84" i="54"/>
  <c r="B76" i="54"/>
  <c r="B68" i="54"/>
  <c r="B60" i="54"/>
  <c r="B101" i="53"/>
  <c r="B100" i="52"/>
  <c r="B112" i="51"/>
  <c r="B107" i="51"/>
  <c r="B104" i="50"/>
  <c r="B98" i="50"/>
  <c r="B93" i="50"/>
  <c r="B88" i="50"/>
  <c r="B82" i="50"/>
  <c r="B77" i="50"/>
  <c r="B72" i="50"/>
  <c r="B66" i="50"/>
  <c r="B61" i="50"/>
  <c r="B70" i="49"/>
  <c r="B76" i="49"/>
  <c r="B81" i="49"/>
  <c r="B86" i="49"/>
  <c r="B92" i="49"/>
  <c r="B97" i="49"/>
  <c r="B102" i="49"/>
  <c r="B67" i="48"/>
  <c r="B72" i="48"/>
  <c r="B77" i="48"/>
  <c r="B82" i="48"/>
  <c r="B86" i="48"/>
  <c r="B90" i="48"/>
  <c r="B94" i="48"/>
  <c r="B98" i="48"/>
  <c r="B102" i="48"/>
  <c r="B71" i="37"/>
  <c r="B75" i="37"/>
  <c r="B79" i="37"/>
  <c r="B83" i="37"/>
  <c r="B87" i="37"/>
  <c r="B91" i="37"/>
  <c r="B95" i="37"/>
  <c r="B99" i="37"/>
  <c r="B103" i="37"/>
  <c r="B107" i="37"/>
  <c r="B69" i="64"/>
  <c r="B60" i="64"/>
  <c r="B52" i="64"/>
  <c r="B44" i="64"/>
  <c r="B36" i="64"/>
  <c r="B72" i="63"/>
  <c r="B64" i="63"/>
  <c r="B56" i="63"/>
  <c r="B48" i="63"/>
  <c r="B40" i="63"/>
  <c r="B99" i="55"/>
  <c r="B91" i="55"/>
  <c r="B83" i="55"/>
  <c r="B75" i="55"/>
  <c r="B67" i="55"/>
  <c r="B59" i="55"/>
  <c r="B97" i="54"/>
  <c r="B89" i="54"/>
  <c r="B81" i="54"/>
  <c r="B73" i="54"/>
  <c r="B65" i="54"/>
  <c r="B81" i="37"/>
  <c r="B70" i="37"/>
  <c r="B95" i="48"/>
  <c r="B84" i="48"/>
  <c r="B71" i="48"/>
  <c r="B98" i="49"/>
  <c r="B77" i="49"/>
  <c r="B69" i="49"/>
  <c r="B78" i="50"/>
  <c r="B92" i="50"/>
  <c r="B104" i="51"/>
  <c r="B101" i="52"/>
  <c r="B94" i="53"/>
  <c r="B85" i="54"/>
  <c r="B87" i="55"/>
  <c r="B59" i="64"/>
  <c r="B106" i="37"/>
  <c r="B90" i="37"/>
  <c r="B80" i="37"/>
  <c r="B99" i="48"/>
  <c r="B93" i="48"/>
  <c r="B83" i="48"/>
  <c r="B69" i="48"/>
  <c r="B96" i="49"/>
  <c r="B82" i="49"/>
  <c r="B68" i="49"/>
  <c r="B73" i="50"/>
  <c r="B80" i="50"/>
  <c r="B86" i="50"/>
  <c r="B101" i="50"/>
  <c r="B106" i="51"/>
  <c r="B95" i="52"/>
  <c r="B97" i="53"/>
  <c r="B57" i="54"/>
  <c r="B72" i="54"/>
  <c r="B88" i="54"/>
  <c r="B104" i="54"/>
  <c r="B74" i="55"/>
  <c r="B90" i="55"/>
  <c r="B44" i="63"/>
  <c r="B76" i="63"/>
  <c r="B48" i="64"/>
  <c r="B64" i="64"/>
  <c r="B79" i="90"/>
  <c r="B105" i="37"/>
  <c r="B100" i="37"/>
  <c r="B94" i="37"/>
  <c r="B89" i="37"/>
  <c r="B84" i="37"/>
  <c r="B78" i="37"/>
  <c r="B73" i="37"/>
  <c r="B103" i="48"/>
  <c r="B97" i="48"/>
  <c r="B92" i="48"/>
  <c r="B87" i="48"/>
  <c r="B81" i="48"/>
  <c r="B75" i="48"/>
  <c r="B68" i="48"/>
  <c r="B101" i="49"/>
  <c r="B94" i="49"/>
  <c r="B88" i="49"/>
  <c r="B80" i="49"/>
  <c r="B73" i="49"/>
  <c r="B60" i="50"/>
  <c r="B68" i="50"/>
  <c r="B74" i="50"/>
  <c r="B81" i="50"/>
  <c r="B89" i="50"/>
  <c r="B96" i="50"/>
  <c r="B102" i="50"/>
  <c r="B108" i="51"/>
  <c r="B96" i="52"/>
  <c r="B98" i="53"/>
  <c r="B61" i="54"/>
  <c r="B77" i="54"/>
  <c r="B93" i="54"/>
  <c r="B63" i="55"/>
  <c r="B79" i="55"/>
  <c r="B95" i="55"/>
  <c r="B47" i="63"/>
  <c r="B63" i="63"/>
  <c r="B35" i="64"/>
  <c r="B51" i="64"/>
  <c r="B68" i="64"/>
  <c r="B78" i="72"/>
  <c r="B105" i="49"/>
  <c r="B84" i="49"/>
  <c r="B64" i="50"/>
  <c r="B56" i="54"/>
  <c r="B69" i="54"/>
  <c r="B71" i="55"/>
  <c r="B43" i="64"/>
  <c r="B101" i="37"/>
  <c r="B96" i="37"/>
  <c r="B85" i="37"/>
  <c r="B74" i="37"/>
  <c r="B88" i="48"/>
  <c r="B76" i="48"/>
  <c r="B104" i="49"/>
  <c r="B89" i="49"/>
  <c r="B74" i="49"/>
  <c r="B65" i="50"/>
  <c r="B94" i="50"/>
  <c r="B60" i="63"/>
  <c r="B64" i="1"/>
  <c r="B109" i="37"/>
  <c r="B104" i="37"/>
  <c r="B98" i="37"/>
  <c r="B93" i="37"/>
  <c r="B88" i="37"/>
  <c r="B82" i="37"/>
  <c r="B77" i="37"/>
  <c r="B72" i="37"/>
  <c r="B101" i="48"/>
  <c r="B96" i="48"/>
  <c r="B91" i="48"/>
  <c r="B85" i="48"/>
  <c r="B80" i="48"/>
  <c r="B73" i="48"/>
  <c r="B106" i="49"/>
  <c r="B100" i="49"/>
  <c r="B93" i="49"/>
  <c r="B85" i="49"/>
  <c r="B78" i="49"/>
  <c r="B72" i="49"/>
  <c r="B62" i="50"/>
  <c r="B69" i="50"/>
  <c r="B76" i="50"/>
  <c r="B84" i="50"/>
  <c r="B90" i="50"/>
  <c r="B97" i="50"/>
  <c r="B103" i="51"/>
  <c r="B110" i="51"/>
  <c r="B97" i="52"/>
  <c r="B53" i="54"/>
  <c r="B64" i="54"/>
  <c r="B80" i="54"/>
  <c r="B96" i="54"/>
  <c r="B66" i="55"/>
  <c r="B82" i="55"/>
  <c r="B98" i="55"/>
  <c r="B36" i="63"/>
  <c r="B52" i="63"/>
  <c r="B68" i="63"/>
  <c r="B40" i="64"/>
  <c r="B56" i="64"/>
  <c r="B74" i="64"/>
  <c r="B73" i="72"/>
  <c r="AT75" i="40"/>
  <c r="T75" i="40"/>
  <c r="N75" i="40"/>
  <c r="H73" i="65"/>
  <c r="AB75" i="40"/>
  <c r="R73" i="65"/>
  <c r="T16" i="65"/>
  <c r="Y33" i="1"/>
  <c r="B27" i="65"/>
  <c r="AL55" i="1"/>
  <c r="AL18" i="1"/>
  <c r="T73" i="65"/>
  <c r="B70" i="52"/>
  <c r="B62" i="51"/>
  <c r="B54" i="52"/>
  <c r="A15" i="75"/>
  <c r="B71" i="68"/>
  <c r="B44" i="75"/>
  <c r="B77" i="71"/>
  <c r="B61" i="68"/>
  <c r="B70" i="67"/>
  <c r="B61" i="67"/>
  <c r="B65" i="72"/>
  <c r="AR73" i="65"/>
  <c r="AF73" i="65"/>
  <c r="BV73" i="65"/>
  <c r="AJ73" i="65"/>
  <c r="T10" i="40"/>
  <c r="B10" i="40" s="1"/>
  <c r="CC34" i="1"/>
  <c r="BO34" i="1"/>
  <c r="B32" i="65"/>
  <c r="AL47" i="1"/>
  <c r="AB23" i="40"/>
  <c r="B28" i="65"/>
  <c r="AK41" i="1"/>
  <c r="AK48" i="1"/>
  <c r="B26" i="65"/>
  <c r="AL12" i="1"/>
  <c r="L66" i="65"/>
  <c r="Z16" i="65"/>
  <c r="AP16" i="65"/>
  <c r="AX16" i="65"/>
  <c r="B19" i="65"/>
  <c r="BN16" i="65"/>
  <c r="X48" i="1"/>
  <c r="B43" i="53"/>
  <c r="B82" i="52"/>
  <c r="B66" i="52"/>
  <c r="B50" i="52"/>
  <c r="B90" i="51"/>
  <c r="B74" i="51"/>
  <c r="B91" i="53"/>
  <c r="B68" i="53"/>
  <c r="B49" i="53"/>
  <c r="AH16" i="65"/>
  <c r="R16" i="65"/>
  <c r="B78" i="52"/>
  <c r="B62" i="52"/>
  <c r="B102" i="51"/>
  <c r="B86" i="51"/>
  <c r="B70" i="51"/>
  <c r="B87" i="53"/>
  <c r="B78" i="53"/>
  <c r="B52" i="53"/>
  <c r="B71" i="53"/>
  <c r="AJ16" i="65"/>
  <c r="AZ16" i="65"/>
  <c r="BP16" i="65"/>
  <c r="B90" i="52"/>
  <c r="B74" i="52"/>
  <c r="B58" i="52"/>
  <c r="B98" i="51"/>
  <c r="B82" i="51"/>
  <c r="B66" i="51"/>
  <c r="B83" i="53"/>
  <c r="B62" i="53"/>
  <c r="B55" i="53"/>
  <c r="P58" i="1"/>
  <c r="F58" i="1"/>
  <c r="B43" i="73"/>
  <c r="B96" i="90"/>
  <c r="B69" i="88"/>
  <c r="B66" i="73"/>
  <c r="B64" i="73"/>
  <c r="B75" i="75"/>
  <c r="B47" i="73"/>
  <c r="B57" i="74"/>
  <c r="B76" i="64"/>
  <c r="B70" i="64"/>
  <c r="B65" i="64"/>
  <c r="B61" i="64"/>
  <c r="B57" i="64"/>
  <c r="B53" i="64"/>
  <c r="B49" i="64"/>
  <c r="B45" i="64"/>
  <c r="B41" i="64"/>
  <c r="B37" i="64"/>
  <c r="B77" i="63"/>
  <c r="B73" i="63"/>
  <c r="B69" i="63"/>
  <c r="B65" i="63"/>
  <c r="B61" i="63"/>
  <c r="B57" i="63"/>
  <c r="B53" i="63"/>
  <c r="B49" i="63"/>
  <c r="B45" i="63"/>
  <c r="B41" i="63"/>
  <c r="B37" i="63"/>
  <c r="B100" i="55"/>
  <c r="B96" i="55"/>
  <c r="B92" i="55"/>
  <c r="B88" i="55"/>
  <c r="B84" i="55"/>
  <c r="B80" i="55"/>
  <c r="B76" i="55"/>
  <c r="B72" i="55"/>
  <c r="B68" i="55"/>
  <c r="B64" i="55"/>
  <c r="B60" i="55"/>
  <c r="B102" i="54"/>
  <c r="B98" i="54"/>
  <c r="B94" i="54"/>
  <c r="B90" i="54"/>
  <c r="B86" i="54"/>
  <c r="B82" i="54"/>
  <c r="B78" i="54"/>
  <c r="B74" i="54"/>
  <c r="B70" i="54"/>
  <c r="B66" i="54"/>
  <c r="B62" i="54"/>
  <c r="B58" i="54"/>
  <c r="B54" i="54"/>
  <c r="B99" i="53"/>
  <c r="B95" i="53"/>
  <c r="B102" i="52"/>
  <c r="B98" i="52"/>
  <c r="B94" i="52"/>
  <c r="B109" i="51"/>
  <c r="B105" i="51"/>
  <c r="B103" i="50"/>
  <c r="B99" i="50"/>
  <c r="B95" i="50"/>
  <c r="B91" i="50"/>
  <c r="B87" i="50"/>
  <c r="B83" i="50"/>
  <c r="B79" i="50"/>
  <c r="B75" i="50"/>
  <c r="B71" i="50"/>
  <c r="B67" i="50"/>
  <c r="B63" i="50"/>
  <c r="B67" i="49"/>
  <c r="B71" i="49"/>
  <c r="B75" i="49"/>
  <c r="B79" i="49"/>
  <c r="B83" i="49"/>
  <c r="B87" i="49"/>
  <c r="B91" i="49"/>
  <c r="B95" i="49"/>
  <c r="B99" i="49"/>
  <c r="B103" i="49"/>
  <c r="B107" i="49"/>
  <c r="B70" i="48"/>
  <c r="B74" i="48"/>
  <c r="B78" i="48"/>
  <c r="B78" i="88"/>
  <c r="B42" i="75"/>
  <c r="B55" i="74"/>
  <c r="B54" i="74"/>
  <c r="B68" i="69"/>
  <c r="B55" i="75"/>
  <c r="B67" i="67"/>
  <c r="B47" i="75"/>
  <c r="B75" i="67"/>
  <c r="B77" i="64"/>
  <c r="B72" i="64"/>
  <c r="B66" i="64"/>
  <c r="B62" i="64"/>
  <c r="B58" i="64"/>
  <c r="B54" i="64"/>
  <c r="B50" i="64"/>
  <c r="B46" i="64"/>
  <c r="B42" i="64"/>
  <c r="B38" i="64"/>
  <c r="B78" i="63"/>
  <c r="B74" i="63"/>
  <c r="B70" i="63"/>
  <c r="B66" i="63"/>
  <c r="B62" i="63"/>
  <c r="B58" i="63"/>
  <c r="B54" i="63"/>
  <c r="B50" i="63"/>
  <c r="B46" i="63"/>
  <c r="B42" i="63"/>
  <c r="B38" i="63"/>
  <c r="B101" i="55"/>
  <c r="B97" i="55"/>
  <c r="B93" i="55"/>
  <c r="B89" i="55"/>
  <c r="B85" i="55"/>
  <c r="B81" i="55"/>
  <c r="B77" i="55"/>
  <c r="B73" i="55"/>
  <c r="B69" i="55"/>
  <c r="B65" i="55"/>
  <c r="B61" i="55"/>
  <c r="B103" i="54"/>
  <c r="B99" i="54"/>
  <c r="B95" i="54"/>
  <c r="B91" i="54"/>
  <c r="B87" i="54"/>
  <c r="B83" i="54"/>
  <c r="B79" i="54"/>
  <c r="B75" i="54"/>
  <c r="B71" i="54"/>
  <c r="B67" i="54"/>
  <c r="B63" i="54"/>
  <c r="B59" i="54"/>
  <c r="B55" i="54"/>
  <c r="B100" i="53"/>
  <c r="B96" i="53"/>
  <c r="B99" i="52"/>
  <c r="B80" i="90"/>
  <c r="B97" i="90"/>
  <c r="V75" i="40"/>
  <c r="B72" i="65"/>
  <c r="B74" i="40"/>
  <c r="AZ66" i="65"/>
  <c r="AZ78" i="65" s="1"/>
  <c r="AH66" i="65"/>
  <c r="AH78" i="65" s="1"/>
  <c r="BL66" i="65"/>
  <c r="BP66" i="65"/>
  <c r="BP78" i="65" s="1"/>
  <c r="AB66" i="65"/>
  <c r="AB78" i="65" s="1"/>
  <c r="B50" i="40"/>
  <c r="B49" i="65"/>
  <c r="BV34" i="1"/>
  <c r="B42" i="65"/>
  <c r="BI34" i="1"/>
  <c r="B40" i="40"/>
  <c r="D39" i="65" s="1"/>
  <c r="B39" i="65"/>
  <c r="BC34" i="1"/>
  <c r="B36" i="65"/>
  <c r="B37" i="40"/>
  <c r="B33" i="40"/>
  <c r="AL57" i="1"/>
  <c r="B30" i="65"/>
  <c r="AL54" i="1"/>
  <c r="AL25" i="1"/>
  <c r="AL17" i="1"/>
  <c r="AL28" i="1"/>
  <c r="AL16" i="1"/>
  <c r="AL32" i="1"/>
  <c r="AL24" i="1"/>
  <c r="AL20" i="1"/>
  <c r="AL23" i="1"/>
  <c r="AL19" i="1"/>
  <c r="AL15" i="1"/>
  <c r="AK10" i="1"/>
  <c r="AK44" i="1"/>
  <c r="AK47" i="1"/>
  <c r="AK50" i="1"/>
  <c r="AK52" i="1"/>
  <c r="AT22" i="65"/>
  <c r="C25" i="65"/>
  <c r="B24" i="65"/>
  <c r="B24" i="40"/>
  <c r="AL52" i="1"/>
  <c r="AL21" i="1"/>
  <c r="W58" i="1"/>
  <c r="U34" i="1"/>
  <c r="N73" i="65"/>
  <c r="Z75" i="40"/>
  <c r="X75" i="40"/>
  <c r="B75" i="65"/>
  <c r="AD75" i="40"/>
  <c r="AP75" i="40"/>
  <c r="BB73" i="65"/>
  <c r="C50" i="40"/>
  <c r="E49" i="65" s="1"/>
  <c r="CB34" i="1"/>
  <c r="BU34" i="1"/>
  <c r="C42" i="65"/>
  <c r="E42" i="65" s="1"/>
  <c r="B43" i="40"/>
  <c r="BG34" i="1"/>
  <c r="AL40" i="1"/>
  <c r="AL42" i="1"/>
  <c r="AL44" i="1"/>
  <c r="AL50" i="1"/>
  <c r="AK49" i="1"/>
  <c r="C29" i="65"/>
  <c r="B29" i="65"/>
  <c r="AL33" i="1"/>
  <c r="AL29" i="1"/>
  <c r="AL27" i="1"/>
  <c r="AL11" i="1"/>
  <c r="B29" i="40"/>
  <c r="B27" i="40"/>
  <c r="B25" i="65"/>
  <c r="AK25" i="1"/>
  <c r="AL56" i="1"/>
  <c r="AL30" i="1"/>
  <c r="AL14" i="1"/>
  <c r="AL10" i="1"/>
  <c r="AK43" i="1"/>
  <c r="AK46" i="1"/>
  <c r="AK28" i="1"/>
  <c r="AK20" i="1"/>
  <c r="AK16" i="1"/>
  <c r="AK39" i="1"/>
  <c r="AK51" i="1"/>
  <c r="B25" i="40"/>
  <c r="AR22" i="65"/>
  <c r="BT22" i="65"/>
  <c r="BF22" i="65"/>
  <c r="B21" i="65"/>
  <c r="Y48" i="1"/>
  <c r="AD16" i="65"/>
  <c r="AL16" i="65"/>
  <c r="AT16" i="65"/>
  <c r="BF16" i="65"/>
  <c r="B20" i="65"/>
  <c r="Y10" i="1"/>
  <c r="Y55" i="1"/>
  <c r="Y12" i="1"/>
  <c r="Y31" i="1"/>
  <c r="Y29" i="1"/>
  <c r="Y27" i="1"/>
  <c r="Y25" i="1"/>
  <c r="Y23" i="1"/>
  <c r="Y21" i="1"/>
  <c r="Y19" i="1"/>
  <c r="Y17" i="1"/>
  <c r="Y15" i="1"/>
  <c r="BR16" i="65"/>
  <c r="BJ16" i="65"/>
  <c r="B19" i="40"/>
  <c r="B93" i="52"/>
  <c r="B89" i="52"/>
  <c r="B85" i="52"/>
  <c r="B81" i="52"/>
  <c r="B77" i="52"/>
  <c r="B73" i="52"/>
  <c r="B69" i="52"/>
  <c r="B65" i="52"/>
  <c r="B61" i="52"/>
  <c r="B57" i="52"/>
  <c r="B53" i="52"/>
  <c r="B49" i="52"/>
  <c r="B101" i="51"/>
  <c r="B97" i="51"/>
  <c r="B93" i="51"/>
  <c r="B89" i="51"/>
  <c r="B85" i="51"/>
  <c r="B81" i="51"/>
  <c r="B77" i="51"/>
  <c r="B73" i="51"/>
  <c r="B69" i="51"/>
  <c r="B65" i="51"/>
  <c r="B61" i="51"/>
  <c r="B90" i="53"/>
  <c r="B86" i="53"/>
  <c r="B82" i="53"/>
  <c r="AR17" i="40"/>
  <c r="B74" i="53"/>
  <c r="B58" i="53"/>
  <c r="B42" i="53"/>
  <c r="B64" i="53"/>
  <c r="B48" i="53"/>
  <c r="B77" i="53"/>
  <c r="B61" i="53"/>
  <c r="B45" i="53"/>
  <c r="B67" i="53"/>
  <c r="B51" i="53"/>
  <c r="T17" i="40"/>
  <c r="B92" i="52"/>
  <c r="B88" i="52"/>
  <c r="B84" i="52"/>
  <c r="B80" i="52"/>
  <c r="B76" i="52"/>
  <c r="B72" i="52"/>
  <c r="B68" i="52"/>
  <c r="B64" i="52"/>
  <c r="B60" i="52"/>
  <c r="B56" i="52"/>
  <c r="B52" i="52"/>
  <c r="B48" i="52"/>
  <c r="B100" i="51"/>
  <c r="B96" i="51"/>
  <c r="B92" i="51"/>
  <c r="B88" i="51"/>
  <c r="B84" i="51"/>
  <c r="B80" i="51"/>
  <c r="B76" i="51"/>
  <c r="B72" i="51"/>
  <c r="B68" i="51"/>
  <c r="B64" i="51"/>
  <c r="B93" i="53"/>
  <c r="B89" i="53"/>
  <c r="B85" i="53"/>
  <c r="B81" i="53"/>
  <c r="X49" i="1"/>
  <c r="B70" i="53"/>
  <c r="B54" i="53"/>
  <c r="B76" i="53"/>
  <c r="B60" i="53"/>
  <c r="B44" i="53"/>
  <c r="B73" i="53"/>
  <c r="B57" i="53"/>
  <c r="B41" i="53"/>
  <c r="B63" i="53"/>
  <c r="B47" i="53"/>
  <c r="BV16" i="65"/>
  <c r="B91" i="52"/>
  <c r="B87" i="52"/>
  <c r="B83" i="52"/>
  <c r="B79" i="52"/>
  <c r="B75" i="52"/>
  <c r="B71" i="52"/>
  <c r="B67" i="52"/>
  <c r="B63" i="52"/>
  <c r="B59" i="52"/>
  <c r="B55" i="52"/>
  <c r="B51" i="52"/>
  <c r="B47" i="52"/>
  <c r="B99" i="51"/>
  <c r="B95" i="51"/>
  <c r="B91" i="51"/>
  <c r="B87" i="51"/>
  <c r="B83" i="51"/>
  <c r="B79" i="51"/>
  <c r="B75" i="51"/>
  <c r="B71" i="51"/>
  <c r="B67" i="51"/>
  <c r="B63" i="51"/>
  <c r="B92" i="53"/>
  <c r="B88" i="53"/>
  <c r="B84" i="53"/>
  <c r="B80" i="53"/>
  <c r="B66" i="53"/>
  <c r="B50" i="53"/>
  <c r="B72" i="53"/>
  <c r="B56" i="53"/>
  <c r="B40" i="53"/>
  <c r="B69" i="53"/>
  <c r="B53" i="53"/>
  <c r="B75" i="53"/>
  <c r="B59" i="53"/>
  <c r="X16" i="65"/>
  <c r="W34" i="1"/>
  <c r="V34" i="1"/>
  <c r="B15" i="65"/>
  <c r="V58" i="1"/>
  <c r="T58" i="1"/>
  <c r="T34" i="1"/>
  <c r="S58" i="1"/>
  <c r="S34" i="1"/>
  <c r="R34" i="1"/>
  <c r="Q58" i="1"/>
  <c r="Q34" i="1"/>
  <c r="P34" i="1"/>
  <c r="B12" i="65"/>
  <c r="O58" i="1"/>
  <c r="N34" i="1"/>
  <c r="B11" i="65"/>
  <c r="M58" i="1"/>
  <c r="D13" i="1"/>
  <c r="G58" i="1"/>
  <c r="B59" i="68"/>
  <c r="B71" i="69"/>
  <c r="B63" i="75"/>
  <c r="B77" i="68"/>
  <c r="B73" i="74"/>
  <c r="B69" i="67"/>
  <c r="B63" i="69"/>
  <c r="B45" i="74"/>
  <c r="B71" i="75"/>
  <c r="B74" i="67"/>
  <c r="B58" i="68"/>
  <c r="B72" i="69"/>
  <c r="B72" i="71"/>
  <c r="B68" i="73"/>
  <c r="B58" i="74"/>
  <c r="B60" i="75"/>
  <c r="B53" i="73"/>
  <c r="B71" i="74"/>
  <c r="B72" i="68"/>
  <c r="B60" i="72"/>
  <c r="B36" i="74"/>
  <c r="B58" i="75"/>
  <c r="B58" i="67"/>
  <c r="B72" i="88"/>
  <c r="B94" i="88"/>
  <c r="B83" i="88"/>
  <c r="B95" i="90"/>
  <c r="B102" i="90"/>
  <c r="B69" i="70"/>
  <c r="B72" i="67"/>
  <c r="B75" i="69"/>
  <c r="B59" i="73"/>
  <c r="B51" i="75"/>
  <c r="B77" i="72"/>
  <c r="B73" i="67"/>
  <c r="B71" i="71"/>
  <c r="B61" i="74"/>
  <c r="B61" i="72"/>
  <c r="B73" i="68"/>
  <c r="B49" i="74"/>
  <c r="B70" i="68"/>
  <c r="B70" i="70"/>
  <c r="B62" i="72"/>
  <c r="B48" i="73"/>
  <c r="B38" i="74"/>
  <c r="B70" i="74"/>
  <c r="B76" i="75"/>
  <c r="B69" i="73"/>
  <c r="B45" i="75"/>
  <c r="B70" i="69"/>
  <c r="B76" i="72"/>
  <c r="B52" i="74"/>
  <c r="B74" i="75"/>
  <c r="B52" i="67"/>
  <c r="B73" i="88"/>
  <c r="B88" i="88"/>
  <c r="B99" i="88"/>
  <c r="B94" i="90"/>
  <c r="B81" i="90"/>
  <c r="B7" i="65"/>
  <c r="D64" i="1"/>
  <c r="B37" i="74"/>
  <c r="B76" i="67"/>
  <c r="B73" i="70"/>
  <c r="B41" i="74"/>
  <c r="B67" i="75"/>
  <c r="B71" i="73"/>
  <c r="B63" i="68"/>
  <c r="B69" i="72"/>
  <c r="B77" i="74"/>
  <c r="B55" i="73"/>
  <c r="B67" i="69"/>
  <c r="B65" i="74"/>
  <c r="B74" i="68"/>
  <c r="B74" i="70"/>
  <c r="B66" i="72"/>
  <c r="B52" i="73"/>
  <c r="B42" i="74"/>
  <c r="B74" i="74"/>
  <c r="B73" i="69"/>
  <c r="B62" i="71"/>
  <c r="B63" i="71" s="1"/>
  <c r="B64" i="71" s="1"/>
  <c r="B65" i="71" s="1"/>
  <c r="B66" i="71" s="1"/>
  <c r="B67" i="71" s="1"/>
  <c r="B68" i="71" s="1"/>
  <c r="B69" i="71" s="1"/>
  <c r="B70" i="71" s="1"/>
  <c r="B63" i="72"/>
  <c r="B39" i="74"/>
  <c r="B61" i="75"/>
  <c r="B68" i="70"/>
  <c r="B50" i="73"/>
  <c r="B68" i="74"/>
  <c r="B55" i="67"/>
  <c r="B62" i="88"/>
  <c r="B85" i="88"/>
  <c r="B98" i="90"/>
  <c r="AP66" i="65"/>
  <c r="AX66" i="65"/>
  <c r="Z66" i="65"/>
  <c r="B71" i="65"/>
  <c r="X67" i="40"/>
  <c r="B70" i="65"/>
  <c r="R66" i="65"/>
  <c r="R78" i="65" s="1"/>
  <c r="B69" i="65"/>
  <c r="AR66" i="65"/>
  <c r="F66" i="65"/>
  <c r="F78" i="65" s="1"/>
  <c r="C62" i="40"/>
  <c r="E61" i="65" s="1"/>
  <c r="C57" i="40"/>
  <c r="E56" i="65" s="1"/>
  <c r="C40" i="40"/>
  <c r="E39" i="65" s="1"/>
  <c r="C37" i="40"/>
  <c r="E36" i="65" s="1"/>
  <c r="C31" i="40"/>
  <c r="E30" i="65" s="1"/>
  <c r="C30" i="40"/>
  <c r="E29" i="65" s="1"/>
  <c r="C29" i="40"/>
  <c r="E28" i="65" s="1"/>
  <c r="C27" i="40"/>
  <c r="E26" i="65" s="1"/>
  <c r="C26" i="40"/>
  <c r="E25" i="65" s="1"/>
  <c r="C25" i="40"/>
  <c r="E24" i="65" s="1"/>
  <c r="C54" i="40"/>
  <c r="E53" i="65" s="1"/>
  <c r="B14" i="65"/>
  <c r="B63" i="40"/>
  <c r="B62" i="65"/>
  <c r="U63" i="40"/>
  <c r="I62" i="65"/>
  <c r="M62" i="65"/>
  <c r="S62" i="65"/>
  <c r="Y62" i="65"/>
  <c r="AC62" i="65"/>
  <c r="AG62" i="65"/>
  <c r="AK62" i="65"/>
  <c r="AO62" i="65"/>
  <c r="AS62" i="65"/>
  <c r="AW62" i="65"/>
  <c r="BA62" i="65"/>
  <c r="BI62" i="65"/>
  <c r="BE62" i="65"/>
  <c r="BA63" i="40"/>
  <c r="AW63" i="40"/>
  <c r="AS63" i="40"/>
  <c r="AO63" i="40"/>
  <c r="AK63" i="40"/>
  <c r="AG63" i="40"/>
  <c r="AA63" i="40"/>
  <c r="W63" i="40"/>
  <c r="Q63" i="40"/>
  <c r="M63" i="40"/>
  <c r="G63" i="40"/>
  <c r="BW62" i="65"/>
  <c r="BS62" i="65"/>
  <c r="BO62" i="65"/>
  <c r="AC63" i="40"/>
  <c r="U62" i="65"/>
  <c r="BM62" i="65"/>
  <c r="AY63" i="40"/>
  <c r="AU63" i="40"/>
  <c r="AQ63" i="40"/>
  <c r="AM63" i="40"/>
  <c r="AI63" i="40"/>
  <c r="AE63" i="40"/>
  <c r="Y63" i="40"/>
  <c r="S63" i="40"/>
  <c r="O63" i="40"/>
  <c r="I63" i="40"/>
  <c r="BU62" i="65"/>
  <c r="BQ62" i="65"/>
  <c r="BC62" i="65"/>
  <c r="G62" i="65"/>
  <c r="O62" i="65"/>
  <c r="E63" i="40"/>
  <c r="K62" i="65"/>
  <c r="W62" i="65"/>
  <c r="AA62" i="65"/>
  <c r="AE62" i="65"/>
  <c r="AI62" i="65"/>
  <c r="AM62" i="65"/>
  <c r="AQ62" i="65"/>
  <c r="AU62" i="65"/>
  <c r="AY62" i="65"/>
  <c r="BG62" i="65"/>
  <c r="AW60" i="40"/>
  <c r="Q60" i="40"/>
  <c r="M60" i="40"/>
  <c r="AE60" i="40"/>
  <c r="AQ60" i="40"/>
  <c r="E60" i="40"/>
  <c r="AO60" i="40"/>
  <c r="G60" i="40"/>
  <c r="AY60" i="40"/>
  <c r="W60" i="40"/>
  <c r="AI60" i="40"/>
  <c r="I59" i="65"/>
  <c r="M59" i="65"/>
  <c r="S59" i="65"/>
  <c r="Y59" i="65"/>
  <c r="AC59" i="65"/>
  <c r="AG59" i="65"/>
  <c r="AK59" i="65"/>
  <c r="AO59" i="65"/>
  <c r="AS59" i="65"/>
  <c r="AW59" i="65"/>
  <c r="BA59" i="65"/>
  <c r="BI59" i="65"/>
  <c r="AC60" i="40"/>
  <c r="G59" i="65"/>
  <c r="BW59" i="65"/>
  <c r="BS59" i="65"/>
  <c r="BO59" i="65"/>
  <c r="BC59" i="65"/>
  <c r="BM59" i="65"/>
  <c r="AG60" i="40"/>
  <c r="AS60" i="40"/>
  <c r="AU60" i="40"/>
  <c r="O60" i="40"/>
  <c r="AA60" i="40"/>
  <c r="BA60" i="40"/>
  <c r="Y60" i="40"/>
  <c r="AK60" i="40"/>
  <c r="AM60" i="40"/>
  <c r="I60" i="40"/>
  <c r="S60" i="40"/>
  <c r="U60" i="40"/>
  <c r="K59" i="65"/>
  <c r="W59" i="65"/>
  <c r="AA59" i="65"/>
  <c r="AE59" i="65"/>
  <c r="AI59" i="65"/>
  <c r="AM59" i="65"/>
  <c r="AQ59" i="65"/>
  <c r="AU59" i="65"/>
  <c r="AY59" i="65"/>
  <c r="BG59" i="65"/>
  <c r="BK59" i="65"/>
  <c r="BE59" i="65"/>
  <c r="O59" i="65"/>
  <c r="BU59" i="65"/>
  <c r="BQ59" i="65"/>
  <c r="B59" i="65"/>
  <c r="B60" i="40"/>
  <c r="AT50" i="65"/>
  <c r="B58" i="65"/>
  <c r="E59" i="40"/>
  <c r="U59" i="40"/>
  <c r="W58" i="65"/>
  <c r="AA58" i="65"/>
  <c r="AE58" i="65"/>
  <c r="AI58" i="65"/>
  <c r="AM58" i="65"/>
  <c r="AQ58" i="65"/>
  <c r="AU58" i="65"/>
  <c r="AY58" i="65"/>
  <c r="BG58" i="65"/>
  <c r="BK58" i="65"/>
  <c r="K58" i="65"/>
  <c r="AY59" i="40"/>
  <c r="AU59" i="40"/>
  <c r="AQ59" i="40"/>
  <c r="AM59" i="40"/>
  <c r="AI59" i="40"/>
  <c r="AE59" i="40"/>
  <c r="Y59" i="40"/>
  <c r="S59" i="40"/>
  <c r="O59" i="40"/>
  <c r="I59" i="40"/>
  <c r="BW58" i="65"/>
  <c r="BS58" i="65"/>
  <c r="BO58" i="65"/>
  <c r="G58" i="65"/>
  <c r="U58" i="65"/>
  <c r="O58" i="65"/>
  <c r="BM58" i="65"/>
  <c r="I58" i="65"/>
  <c r="M58" i="65"/>
  <c r="S58" i="65"/>
  <c r="Y58" i="65"/>
  <c r="AC58" i="65"/>
  <c r="AG58" i="65"/>
  <c r="AK58" i="65"/>
  <c r="AO58" i="65"/>
  <c r="AS58" i="65"/>
  <c r="AW58" i="65"/>
  <c r="BA58" i="65"/>
  <c r="BI58" i="65"/>
  <c r="BE58" i="65"/>
  <c r="BA59" i="40"/>
  <c r="AW59" i="40"/>
  <c r="AS59" i="40"/>
  <c r="AO59" i="40"/>
  <c r="AK59" i="40"/>
  <c r="AG59" i="40"/>
  <c r="AA59" i="40"/>
  <c r="W59" i="40"/>
  <c r="Q59" i="40"/>
  <c r="M59" i="40"/>
  <c r="G59" i="40"/>
  <c r="BU58" i="65"/>
  <c r="BQ58" i="65"/>
  <c r="BC58" i="65"/>
  <c r="AF50" i="65"/>
  <c r="AV50" i="65"/>
  <c r="X50" i="65"/>
  <c r="AN50" i="65"/>
  <c r="BH50" i="65"/>
  <c r="H50" i="65"/>
  <c r="B59" i="40"/>
  <c r="D58" i="65" s="1"/>
  <c r="AP51" i="40"/>
  <c r="H51" i="40"/>
  <c r="AP50" i="65"/>
  <c r="BP50" i="65"/>
  <c r="AS58" i="40"/>
  <c r="AG58" i="40"/>
  <c r="AE58" i="40"/>
  <c r="AG57" i="65"/>
  <c r="BI57" i="65"/>
  <c r="AQ57" i="65"/>
  <c r="AW57" i="65"/>
  <c r="U57" i="65"/>
  <c r="AK58" i="40"/>
  <c r="M58" i="40"/>
  <c r="Y58" i="40"/>
  <c r="AS57" i="65"/>
  <c r="K57" i="65"/>
  <c r="AU57" i="65"/>
  <c r="BC57" i="65"/>
  <c r="AW58" i="40"/>
  <c r="W58" i="40"/>
  <c r="AO58" i="40"/>
  <c r="AY58" i="40"/>
  <c r="AI58" i="40"/>
  <c r="O58" i="40"/>
  <c r="S57" i="65"/>
  <c r="BW57" i="65"/>
  <c r="AO57" i="65"/>
  <c r="W57" i="65"/>
  <c r="AM57" i="65"/>
  <c r="BG57" i="65"/>
  <c r="AK57" i="65"/>
  <c r="O57" i="65"/>
  <c r="G57" i="65"/>
  <c r="BM57" i="65"/>
  <c r="T50" i="65"/>
  <c r="Q58" i="40"/>
  <c r="AU58" i="40"/>
  <c r="I58" i="40"/>
  <c r="BS57" i="65"/>
  <c r="AA57" i="65"/>
  <c r="BK57" i="65"/>
  <c r="AC58" i="40"/>
  <c r="G58" i="40"/>
  <c r="AQ58" i="40"/>
  <c r="U58" i="40"/>
  <c r="BO57" i="65"/>
  <c r="AE57" i="65"/>
  <c r="M57" i="65"/>
  <c r="BU57" i="65"/>
  <c r="AA58" i="40"/>
  <c r="BA58" i="40"/>
  <c r="E58" i="40"/>
  <c r="AM58" i="40"/>
  <c r="S58" i="40"/>
  <c r="I57" i="65"/>
  <c r="BA57" i="65"/>
  <c r="AC57" i="65"/>
  <c r="AI57" i="65"/>
  <c r="AY57" i="65"/>
  <c r="Y57" i="65"/>
  <c r="BQ57" i="65"/>
  <c r="A17" i="77"/>
  <c r="A19" i="77" s="1"/>
  <c r="A18" i="77"/>
  <c r="BV50" i="65"/>
  <c r="BN50" i="65"/>
  <c r="B55" i="65"/>
  <c r="B56" i="40"/>
  <c r="J50" i="65"/>
  <c r="N50" i="65"/>
  <c r="Z50" i="65"/>
  <c r="AH50" i="65"/>
  <c r="AV51" i="40"/>
  <c r="AN51" i="40"/>
  <c r="AF51" i="40"/>
  <c r="V51" i="40"/>
  <c r="L51" i="40"/>
  <c r="AX51" i="40"/>
  <c r="BR50" i="65"/>
  <c r="AB51" i="40"/>
  <c r="BD50" i="65"/>
  <c r="F50" i="65"/>
  <c r="D51" i="40"/>
  <c r="T51" i="40"/>
  <c r="V50" i="65"/>
  <c r="AD50" i="65"/>
  <c r="AL50" i="65"/>
  <c r="BL50" i="65"/>
  <c r="AX50" i="65"/>
  <c r="K54" i="65"/>
  <c r="W54" i="65"/>
  <c r="AA54" i="65"/>
  <c r="AE54" i="65"/>
  <c r="AI54" i="65"/>
  <c r="AM54" i="65"/>
  <c r="AQ54" i="65"/>
  <c r="AU54" i="65"/>
  <c r="AY54" i="65"/>
  <c r="BG54" i="65"/>
  <c r="BK54" i="65"/>
  <c r="AC55" i="40"/>
  <c r="U54" i="65"/>
  <c r="AE55" i="40"/>
  <c r="AW55" i="40"/>
  <c r="AG55" i="40"/>
  <c r="G55" i="40"/>
  <c r="AA55" i="40"/>
  <c r="W55" i="40"/>
  <c r="AS55" i="40"/>
  <c r="Y55" i="40"/>
  <c r="AY55" i="40"/>
  <c r="S55" i="40"/>
  <c r="U55" i="40"/>
  <c r="BU54" i="65"/>
  <c r="BQ54" i="65"/>
  <c r="BE54" i="65"/>
  <c r="BF50" i="65"/>
  <c r="I54" i="65"/>
  <c r="M54" i="65"/>
  <c r="S54" i="65"/>
  <c r="Y54" i="65"/>
  <c r="AC54" i="65"/>
  <c r="AG54" i="65"/>
  <c r="AK54" i="65"/>
  <c r="AO54" i="65"/>
  <c r="AS54" i="65"/>
  <c r="AW54" i="65"/>
  <c r="BA54" i="65"/>
  <c r="BI54" i="65"/>
  <c r="BC54" i="65"/>
  <c r="G54" i="65"/>
  <c r="O54" i="65"/>
  <c r="AQ55" i="40"/>
  <c r="I55" i="40"/>
  <c r="AO55" i="40"/>
  <c r="Q55" i="40"/>
  <c r="AU55" i="40"/>
  <c r="O55" i="40"/>
  <c r="AI55" i="40"/>
  <c r="BA55" i="40"/>
  <c r="AK55" i="40"/>
  <c r="M55" i="40"/>
  <c r="AM55" i="40"/>
  <c r="E55" i="40"/>
  <c r="BW54" i="65"/>
  <c r="BS54" i="65"/>
  <c r="BO54" i="65"/>
  <c r="AZ51" i="40"/>
  <c r="AR51" i="40"/>
  <c r="AJ51" i="40"/>
  <c r="Z51" i="40"/>
  <c r="P51" i="40"/>
  <c r="BT50" i="65"/>
  <c r="B54" i="65"/>
  <c r="BB50" i="65"/>
  <c r="BY34" i="1"/>
  <c r="BZ34" i="1"/>
  <c r="BX34" i="1"/>
  <c r="B46" i="65"/>
  <c r="BR34" i="1"/>
  <c r="BN34" i="1"/>
  <c r="BH34" i="1"/>
  <c r="BF34" i="1"/>
  <c r="B36" i="40"/>
  <c r="B35" i="65"/>
  <c r="BA34" i="1"/>
  <c r="BB34" i="1"/>
  <c r="I36" i="40"/>
  <c r="O36" i="40"/>
  <c r="S36" i="40"/>
  <c r="BA36" i="40"/>
  <c r="AW36" i="40"/>
  <c r="AS36" i="40"/>
  <c r="AO36" i="40"/>
  <c r="AK36" i="40"/>
  <c r="AG36" i="40"/>
  <c r="Y36" i="40"/>
  <c r="E36" i="40"/>
  <c r="BU35" i="65"/>
  <c r="BQ35" i="65"/>
  <c r="BC35" i="65"/>
  <c r="AE36" i="40"/>
  <c r="G36" i="40"/>
  <c r="M36" i="40"/>
  <c r="Q36" i="40"/>
  <c r="AY36" i="40"/>
  <c r="AU36" i="40"/>
  <c r="AQ36" i="40"/>
  <c r="AM36" i="40"/>
  <c r="AI36" i="40"/>
  <c r="AA36" i="40"/>
  <c r="W36" i="40"/>
  <c r="K35" i="65"/>
  <c r="W35" i="65"/>
  <c r="AA35" i="65"/>
  <c r="AG35" i="65"/>
  <c r="AK35" i="65"/>
  <c r="AO35" i="65"/>
  <c r="AS35" i="65"/>
  <c r="AW35" i="65"/>
  <c r="BA35" i="65"/>
  <c r="BI35" i="65"/>
  <c r="BE35" i="65"/>
  <c r="O35" i="65"/>
  <c r="BW35" i="65"/>
  <c r="BS35" i="65"/>
  <c r="BO35" i="65"/>
  <c r="U35" i="65"/>
  <c r="I35" i="65"/>
  <c r="M35" i="65"/>
  <c r="S35" i="65"/>
  <c r="Y35" i="65"/>
  <c r="AC35" i="65"/>
  <c r="AE35" i="65"/>
  <c r="U36" i="40" s="1"/>
  <c r="AI35" i="65"/>
  <c r="AM35" i="65"/>
  <c r="AQ35" i="65"/>
  <c r="AU35" i="65"/>
  <c r="AY35" i="65"/>
  <c r="BG35" i="65"/>
  <c r="BK35" i="65"/>
  <c r="AC36" i="40"/>
  <c r="G35" i="65"/>
  <c r="AH17" i="40"/>
  <c r="B18" i="65"/>
  <c r="X40" i="1"/>
  <c r="AR16" i="65"/>
  <c r="AB17" i="40"/>
  <c r="Y43" i="1"/>
  <c r="X50" i="1"/>
  <c r="B17" i="65"/>
  <c r="AW52" i="40"/>
  <c r="AG52" i="40"/>
  <c r="M52" i="40"/>
  <c r="AU52" i="40"/>
  <c r="AE52" i="40"/>
  <c r="I52" i="40"/>
  <c r="K51" i="65"/>
  <c r="AE51" i="65"/>
  <c r="AU51" i="65"/>
  <c r="BW51" i="65"/>
  <c r="M51" i="65"/>
  <c r="AG51" i="65"/>
  <c r="AW51" i="65"/>
  <c r="U51" i="65"/>
  <c r="O51" i="65"/>
  <c r="B52" i="40"/>
  <c r="D51" i="65" s="1"/>
  <c r="AA52" i="40"/>
  <c r="AQ52" i="40"/>
  <c r="U52" i="40"/>
  <c r="AY51" i="65"/>
  <c r="S51" i="65"/>
  <c r="BA51" i="65"/>
  <c r="AO52" i="40"/>
  <c r="W52" i="40"/>
  <c r="E52" i="40"/>
  <c r="AM52" i="40"/>
  <c r="S52" i="40"/>
  <c r="BS51" i="65"/>
  <c r="W51" i="65"/>
  <c r="AM51" i="65"/>
  <c r="BG51" i="65"/>
  <c r="BQ51" i="65"/>
  <c r="Y51" i="65"/>
  <c r="AO51" i="65"/>
  <c r="BI51" i="65"/>
  <c r="AC52" i="40"/>
  <c r="AT51" i="40"/>
  <c r="AL51" i="40"/>
  <c r="AH51" i="40"/>
  <c r="AD51" i="40"/>
  <c r="X51" i="40"/>
  <c r="R51" i="40"/>
  <c r="N51" i="40"/>
  <c r="L50" i="65"/>
  <c r="BM51" i="65"/>
  <c r="AS52" i="40"/>
  <c r="G52" i="40"/>
  <c r="Y52" i="40"/>
  <c r="AI51" i="65"/>
  <c r="BU51" i="65"/>
  <c r="AK51" i="65"/>
  <c r="BC51" i="65"/>
  <c r="BA52" i="40"/>
  <c r="AK52" i="40"/>
  <c r="Q52" i="40"/>
  <c r="AY52" i="40"/>
  <c r="AI52" i="40"/>
  <c r="O52" i="40"/>
  <c r="BO51" i="65"/>
  <c r="AA51" i="65"/>
  <c r="AQ51" i="65"/>
  <c r="BK51" i="65"/>
  <c r="I51" i="65"/>
  <c r="AC51" i="65"/>
  <c r="AS51" i="65"/>
  <c r="G51" i="65"/>
  <c r="D18" i="1"/>
  <c r="B13" i="65"/>
  <c r="R6" i="40"/>
  <c r="AB6" i="40"/>
  <c r="AT6" i="40"/>
  <c r="F6" i="65"/>
  <c r="D42" i="1"/>
  <c r="D51" i="1"/>
  <c r="B10" i="65"/>
  <c r="D48" i="1"/>
  <c r="L58" i="1"/>
  <c r="L34" i="1"/>
  <c r="M34" i="1"/>
  <c r="AH6" i="40"/>
  <c r="B8" i="65"/>
  <c r="BK34" i="1"/>
  <c r="B40" i="65"/>
  <c r="BL34" i="1"/>
  <c r="J73" i="65"/>
  <c r="AL73" i="65"/>
  <c r="L75" i="40"/>
  <c r="AX75" i="40"/>
  <c r="AH75" i="40"/>
  <c r="D75" i="40"/>
  <c r="AV75" i="40"/>
  <c r="AN75" i="40"/>
  <c r="V73" i="65"/>
  <c r="AD73" i="65"/>
  <c r="AP73" i="65"/>
  <c r="AX73" i="65"/>
  <c r="BJ73" i="65"/>
  <c r="BT73" i="65"/>
  <c r="B74" i="65"/>
  <c r="Z73" i="65"/>
  <c r="BD73" i="65"/>
  <c r="F75" i="40"/>
  <c r="AF75" i="40"/>
  <c r="AZ75" i="40"/>
  <c r="AR75" i="40"/>
  <c r="B14" i="40"/>
  <c r="Z6" i="40"/>
  <c r="B16" i="40"/>
  <c r="D15" i="65" s="1"/>
  <c r="B22" i="40"/>
  <c r="AF23" i="40"/>
  <c r="B30" i="40"/>
  <c r="AH23" i="40"/>
  <c r="B76" i="40"/>
  <c r="B77" i="40"/>
  <c r="D75" i="65" s="1"/>
  <c r="B72" i="40"/>
  <c r="B70" i="40"/>
  <c r="AX67" i="40"/>
  <c r="AH67" i="40"/>
  <c r="F51" i="40"/>
  <c r="B55" i="40"/>
  <c r="C53" i="40"/>
  <c r="E52" i="65" s="1"/>
  <c r="B8" i="40"/>
  <c r="B15" i="40"/>
  <c r="B13" i="40"/>
  <c r="B21" i="40"/>
  <c r="B26" i="40"/>
  <c r="D25" i="65" s="1"/>
  <c r="B73" i="40"/>
  <c r="D71" i="65" s="1"/>
  <c r="B12" i="40"/>
  <c r="AP67" i="40"/>
  <c r="AJ67" i="40"/>
  <c r="AJ66" i="65"/>
  <c r="AZ67" i="40"/>
  <c r="AR67" i="40"/>
  <c r="AR80" i="40" s="1"/>
  <c r="H66" i="65"/>
  <c r="Z67" i="40"/>
  <c r="AT67" i="40"/>
  <c r="AT80" i="40" s="1"/>
  <c r="AL67" i="40"/>
  <c r="B68" i="65"/>
  <c r="AB67" i="40"/>
  <c r="AB80" i="40" s="1"/>
  <c r="AF66" i="65"/>
  <c r="AF78" i="65" s="1"/>
  <c r="AV66" i="65"/>
  <c r="AV78" i="65" s="1"/>
  <c r="AN66" i="65"/>
  <c r="AN78" i="65" s="1"/>
  <c r="B69" i="40"/>
  <c r="BR66" i="65"/>
  <c r="BR78" i="65" s="1"/>
  <c r="AF67" i="40"/>
  <c r="B31" i="65"/>
  <c r="BP22" i="65"/>
  <c r="BJ22" i="65"/>
  <c r="X23" i="40"/>
  <c r="AP22" i="65"/>
  <c r="B28" i="40"/>
  <c r="BR22" i="65"/>
  <c r="BN22" i="65"/>
  <c r="Z22" i="65"/>
  <c r="N22" i="65"/>
  <c r="T23" i="40"/>
  <c r="B23" i="65"/>
  <c r="D23" i="65" s="1"/>
  <c r="E8" i="40"/>
  <c r="M8" i="40"/>
  <c r="I8" i="40"/>
  <c r="AS8" i="40"/>
  <c r="AQ8" i="40"/>
  <c r="G8" i="40"/>
  <c r="AO8" i="40"/>
  <c r="BC8" i="65"/>
  <c r="I8" i="65"/>
  <c r="M8" i="65"/>
  <c r="S8" i="65"/>
  <c r="Y8" i="65"/>
  <c r="AC8" i="65"/>
  <c r="AE8" i="65"/>
  <c r="U8" i="40" s="1"/>
  <c r="AI8" i="65"/>
  <c r="AM8" i="65"/>
  <c r="AQ8" i="65"/>
  <c r="AU8" i="65"/>
  <c r="AY8" i="65"/>
  <c r="BG8" i="65"/>
  <c r="BK8" i="65"/>
  <c r="BW8" i="65"/>
  <c r="BS8" i="65"/>
  <c r="BO8" i="65"/>
  <c r="G8" i="65"/>
  <c r="BM8" i="65"/>
  <c r="O8" i="40"/>
  <c r="AI8" i="40"/>
  <c r="AG8" i="40"/>
  <c r="AE8" i="40"/>
  <c r="S8" i="40"/>
  <c r="AA8" i="40"/>
  <c r="Y8" i="40"/>
  <c r="Q8" i="40"/>
  <c r="W8" i="40"/>
  <c r="U8" i="65"/>
  <c r="O8" i="65"/>
  <c r="AK8" i="40"/>
  <c r="AU8" i="40"/>
  <c r="BA8" i="40"/>
  <c r="AY8" i="40"/>
  <c r="AM8" i="40"/>
  <c r="AW8" i="40"/>
  <c r="K8" i="65"/>
  <c r="W8" i="65"/>
  <c r="AA8" i="65"/>
  <c r="AG8" i="65"/>
  <c r="AK8" i="65"/>
  <c r="AO8" i="65"/>
  <c r="AS8" i="65"/>
  <c r="AW8" i="65"/>
  <c r="BA8" i="65"/>
  <c r="BI8" i="65"/>
  <c r="BU8" i="65"/>
  <c r="BQ8" i="65"/>
  <c r="AC8" i="40"/>
  <c r="B49" i="40"/>
  <c r="CA34" i="1"/>
  <c r="B48" i="65"/>
  <c r="B47" i="65"/>
  <c r="B48" i="40"/>
  <c r="B47" i="40"/>
  <c r="BW34" i="1"/>
  <c r="B46" i="40"/>
  <c r="B45" i="65"/>
  <c r="BM34" i="1"/>
  <c r="B41" i="65"/>
  <c r="B42" i="40"/>
  <c r="B41" i="40"/>
  <c r="B38" i="65"/>
  <c r="AD23" i="40"/>
  <c r="H22" i="65"/>
  <c r="T22" i="65"/>
  <c r="B32" i="40"/>
  <c r="AX23" i="40"/>
  <c r="N23" i="40"/>
  <c r="AK24" i="1"/>
  <c r="AK29" i="1"/>
  <c r="AK12" i="1"/>
  <c r="AT23" i="40"/>
  <c r="F22" i="65"/>
  <c r="L22" i="65"/>
  <c r="AF22" i="65"/>
  <c r="AN22" i="65"/>
  <c r="AV22" i="65"/>
  <c r="BH22" i="65"/>
  <c r="X22" i="65"/>
  <c r="BV22" i="65"/>
  <c r="AK30" i="1"/>
  <c r="AK18" i="1"/>
  <c r="AK55" i="1"/>
  <c r="R22" i="65"/>
  <c r="AB22" i="65"/>
  <c r="AJ22" i="65"/>
  <c r="AZ22" i="65"/>
  <c r="AK54" i="1"/>
  <c r="AK26" i="1"/>
  <c r="AK14" i="1"/>
  <c r="AK21" i="1"/>
  <c r="AK13" i="1"/>
  <c r="AK19" i="1"/>
  <c r="AK17" i="1"/>
  <c r="AK15" i="1"/>
  <c r="J22" i="65"/>
  <c r="AD22" i="65"/>
  <c r="AL22" i="65"/>
  <c r="V22" i="65"/>
  <c r="B77" i="65"/>
  <c r="B76" i="65"/>
  <c r="O48" i="65"/>
  <c r="BM48" i="65"/>
  <c r="M49" i="40"/>
  <c r="AY49" i="40"/>
  <c r="AU49" i="40"/>
  <c r="AQ49" i="40"/>
  <c r="AM49" i="40"/>
  <c r="AI49" i="40"/>
  <c r="AA49" i="40"/>
  <c r="W49" i="40"/>
  <c r="K48" i="65"/>
  <c r="W48" i="65"/>
  <c r="AA48" i="65"/>
  <c r="AG48" i="65"/>
  <c r="AK48" i="65"/>
  <c r="AO48" i="65"/>
  <c r="AS48" i="65"/>
  <c r="AW48" i="65"/>
  <c r="BA48" i="65"/>
  <c r="BI48" i="65"/>
  <c r="BU48" i="65"/>
  <c r="BQ48" i="65"/>
  <c r="BC48" i="65"/>
  <c r="E49" i="40"/>
  <c r="I49" i="40"/>
  <c r="S49" i="40"/>
  <c r="AC49" i="40"/>
  <c r="BE48" i="65"/>
  <c r="G48" i="65"/>
  <c r="O49" i="40"/>
  <c r="AE49" i="40"/>
  <c r="G49" i="40"/>
  <c r="Q49" i="40"/>
  <c r="BA49" i="40"/>
  <c r="AW49" i="40"/>
  <c r="AS49" i="40"/>
  <c r="AO49" i="40"/>
  <c r="AK49" i="40"/>
  <c r="AG49" i="40"/>
  <c r="Y49" i="40"/>
  <c r="AD33" i="65"/>
  <c r="I48" i="65"/>
  <c r="M48" i="65"/>
  <c r="S48" i="65"/>
  <c r="Y48" i="65"/>
  <c r="AC48" i="65"/>
  <c r="AE48" i="65"/>
  <c r="U49" i="40" s="1"/>
  <c r="AI48" i="65"/>
  <c r="AM48" i="65"/>
  <c r="AQ48" i="65"/>
  <c r="AU48" i="65"/>
  <c r="AY48" i="65"/>
  <c r="BG48" i="65"/>
  <c r="BK48" i="65"/>
  <c r="BW48" i="65"/>
  <c r="BS48" i="65"/>
  <c r="BO48" i="65"/>
  <c r="I48" i="40"/>
  <c r="Q48" i="40"/>
  <c r="BA48" i="40"/>
  <c r="AO48" i="40"/>
  <c r="AG48" i="40"/>
  <c r="I47" i="65"/>
  <c r="M47" i="65"/>
  <c r="S47" i="65"/>
  <c r="Y47" i="65"/>
  <c r="AC47" i="65"/>
  <c r="AE47" i="65"/>
  <c r="U48" i="40" s="1"/>
  <c r="AI47" i="65"/>
  <c r="AM47" i="65"/>
  <c r="AQ47" i="65"/>
  <c r="AU47" i="65"/>
  <c r="AY47" i="65"/>
  <c r="BG47" i="65"/>
  <c r="BK47" i="65"/>
  <c r="BW47" i="65"/>
  <c r="BS47" i="65"/>
  <c r="BO47" i="65"/>
  <c r="BC47" i="65"/>
  <c r="G47" i="65"/>
  <c r="O47" i="65"/>
  <c r="G48" i="40"/>
  <c r="O48" i="40"/>
  <c r="AS48" i="40"/>
  <c r="AE48" i="40"/>
  <c r="AY48" i="40"/>
  <c r="AU48" i="40"/>
  <c r="AQ48" i="40"/>
  <c r="AM48" i="40"/>
  <c r="AI48" i="40"/>
  <c r="AA48" i="40"/>
  <c r="W48" i="40"/>
  <c r="BM47" i="65"/>
  <c r="M48" i="40"/>
  <c r="S48" i="40"/>
  <c r="AW48" i="40"/>
  <c r="AK48" i="40"/>
  <c r="Y48" i="40"/>
  <c r="E48" i="40"/>
  <c r="K47" i="65"/>
  <c r="W47" i="65"/>
  <c r="AA47" i="65"/>
  <c r="AG47" i="65"/>
  <c r="AK47" i="65"/>
  <c r="AO47" i="65"/>
  <c r="AS47" i="65"/>
  <c r="AW47" i="65"/>
  <c r="BA47" i="65"/>
  <c r="BI47" i="65"/>
  <c r="BU47" i="65"/>
  <c r="BQ47" i="65"/>
  <c r="AC48" i="40"/>
  <c r="U47" i="65"/>
  <c r="T33" i="65"/>
  <c r="AE47" i="40"/>
  <c r="M47" i="40"/>
  <c r="AY47" i="40"/>
  <c r="AU47" i="40"/>
  <c r="AQ47" i="40"/>
  <c r="AM47" i="40"/>
  <c r="AI47" i="40"/>
  <c r="AA47" i="40"/>
  <c r="W47" i="40"/>
  <c r="I46" i="65"/>
  <c r="M46" i="65"/>
  <c r="S46" i="65"/>
  <c r="Y46" i="65"/>
  <c r="AC46" i="65"/>
  <c r="AE46" i="65"/>
  <c r="U47" i="40" s="1"/>
  <c r="AI46" i="65"/>
  <c r="AM46" i="65"/>
  <c r="AQ46" i="65"/>
  <c r="AU46" i="65"/>
  <c r="AY46" i="65"/>
  <c r="BG46" i="65"/>
  <c r="BK46" i="65"/>
  <c r="BW46" i="65"/>
  <c r="BS46" i="65"/>
  <c r="BO46" i="65"/>
  <c r="U46" i="65"/>
  <c r="E47" i="40"/>
  <c r="O47" i="40"/>
  <c r="AC47" i="40"/>
  <c r="G46" i="65"/>
  <c r="BM46" i="65"/>
  <c r="K46" i="65"/>
  <c r="W46" i="65"/>
  <c r="AA46" i="65"/>
  <c r="AG46" i="65"/>
  <c r="AK46" i="65"/>
  <c r="AO46" i="65"/>
  <c r="AS46" i="65"/>
  <c r="AW46" i="65"/>
  <c r="BA46" i="65"/>
  <c r="BI46" i="65"/>
  <c r="BU46" i="65"/>
  <c r="BQ46" i="65"/>
  <c r="BC46" i="65"/>
  <c r="G47" i="40"/>
  <c r="Q47" i="40"/>
  <c r="BA47" i="40"/>
  <c r="AW47" i="40"/>
  <c r="AS47" i="40"/>
  <c r="AO47" i="40"/>
  <c r="AK47" i="40"/>
  <c r="AG47" i="40"/>
  <c r="Y47" i="40"/>
  <c r="I47" i="40"/>
  <c r="S47" i="40"/>
  <c r="BE46" i="65"/>
  <c r="AX26" i="1"/>
  <c r="AE46" i="40"/>
  <c r="E46" i="40"/>
  <c r="AE45" i="65"/>
  <c r="U46" i="40" s="1"/>
  <c r="AI45" i="65"/>
  <c r="AM45" i="65"/>
  <c r="AQ45" i="65"/>
  <c r="AU45" i="65"/>
  <c r="AY45" i="65"/>
  <c r="BG45" i="65"/>
  <c r="BK45" i="65"/>
  <c r="BW45" i="65"/>
  <c r="BS45" i="65"/>
  <c r="BO45" i="65"/>
  <c r="BC45" i="65"/>
  <c r="AC46" i="40"/>
  <c r="I45" i="65"/>
  <c r="M45" i="65"/>
  <c r="S45" i="65"/>
  <c r="Y45" i="65"/>
  <c r="AC45" i="65"/>
  <c r="BM45" i="65"/>
  <c r="M46" i="40"/>
  <c r="AW46" i="40"/>
  <c r="AO46" i="40"/>
  <c r="AK46" i="40"/>
  <c r="Y46" i="40"/>
  <c r="AG45" i="65"/>
  <c r="AK45" i="65"/>
  <c r="AO45" i="65"/>
  <c r="AS45" i="65"/>
  <c r="AW45" i="65"/>
  <c r="BA45" i="65"/>
  <c r="BI45" i="65"/>
  <c r="BU45" i="65"/>
  <c r="BQ45" i="65"/>
  <c r="G45" i="65"/>
  <c r="U45" i="65"/>
  <c r="O45" i="65"/>
  <c r="G46" i="40"/>
  <c r="Q46" i="40"/>
  <c r="BA46" i="40"/>
  <c r="AS46" i="40"/>
  <c r="AG46" i="40"/>
  <c r="AX30" i="1"/>
  <c r="I46" i="40"/>
  <c r="O46" i="40"/>
  <c r="S46" i="40"/>
  <c r="AY46" i="40"/>
  <c r="AU46" i="40"/>
  <c r="AQ46" i="40"/>
  <c r="AM46" i="40"/>
  <c r="AI46" i="40"/>
  <c r="AA46" i="40"/>
  <c r="W46" i="40"/>
  <c r="K45" i="65"/>
  <c r="W45" i="65"/>
  <c r="AA45" i="65"/>
  <c r="BT34" i="1"/>
  <c r="AX33" i="65"/>
  <c r="BJ33" i="65"/>
  <c r="B44" i="65"/>
  <c r="BS34" i="1"/>
  <c r="AE45" i="40"/>
  <c r="M45" i="40"/>
  <c r="AY45" i="40"/>
  <c r="AU45" i="40"/>
  <c r="AQ45" i="40"/>
  <c r="AM45" i="40"/>
  <c r="AI45" i="40"/>
  <c r="AA45" i="40"/>
  <c r="W45" i="40"/>
  <c r="I44" i="65"/>
  <c r="M44" i="65"/>
  <c r="S44" i="65"/>
  <c r="Y44" i="65"/>
  <c r="AC44" i="65"/>
  <c r="U44" i="65"/>
  <c r="E45" i="40"/>
  <c r="I45" i="40"/>
  <c r="S45" i="40"/>
  <c r="AG44" i="65"/>
  <c r="AK44" i="65"/>
  <c r="AO44" i="65"/>
  <c r="AS44" i="65"/>
  <c r="AW44" i="65"/>
  <c r="BA44" i="65"/>
  <c r="BI44" i="65"/>
  <c r="BU44" i="65"/>
  <c r="BQ44" i="65"/>
  <c r="O44" i="65"/>
  <c r="BM44" i="65"/>
  <c r="K44" i="65"/>
  <c r="W44" i="65"/>
  <c r="AA44" i="65"/>
  <c r="BC44" i="65"/>
  <c r="G45" i="40"/>
  <c r="Q45" i="40"/>
  <c r="BA45" i="40"/>
  <c r="AW45" i="40"/>
  <c r="AS45" i="40"/>
  <c r="AO45" i="40"/>
  <c r="AK45" i="40"/>
  <c r="AG45" i="40"/>
  <c r="Y45" i="40"/>
  <c r="AX47" i="1"/>
  <c r="AX52" i="1"/>
  <c r="O45" i="40"/>
  <c r="AE44" i="65"/>
  <c r="U45" i="40" s="1"/>
  <c r="AI44" i="65"/>
  <c r="AM44" i="65"/>
  <c r="AQ44" i="65"/>
  <c r="AU44" i="65"/>
  <c r="AY44" i="65"/>
  <c r="BG44" i="65"/>
  <c r="BK44" i="65"/>
  <c r="BW44" i="65"/>
  <c r="BS44" i="65"/>
  <c r="BO44" i="65"/>
  <c r="AC45" i="40"/>
  <c r="BE44" i="65"/>
  <c r="B45" i="40"/>
  <c r="AW29" i="1"/>
  <c r="AW27" i="1"/>
  <c r="BR33" i="65"/>
  <c r="B43" i="65"/>
  <c r="B44" i="40"/>
  <c r="BQ34" i="1"/>
  <c r="D34" i="40"/>
  <c r="BD33" i="65"/>
  <c r="AG43" i="65"/>
  <c r="AK43" i="65"/>
  <c r="AO43" i="65"/>
  <c r="AS43" i="65"/>
  <c r="AW43" i="65"/>
  <c r="BA43" i="65"/>
  <c r="BI43" i="65"/>
  <c r="BU43" i="65"/>
  <c r="BQ43" i="65"/>
  <c r="BM43" i="65"/>
  <c r="G44" i="40"/>
  <c r="O44" i="40"/>
  <c r="S44" i="40"/>
  <c r="BA44" i="40"/>
  <c r="AS44" i="40"/>
  <c r="AK44" i="40"/>
  <c r="AG44" i="40"/>
  <c r="Y44" i="40"/>
  <c r="I43" i="65"/>
  <c r="M43" i="65"/>
  <c r="AC43" i="65"/>
  <c r="O43" i="65"/>
  <c r="AX39" i="1"/>
  <c r="AX25" i="1"/>
  <c r="AX23" i="1"/>
  <c r="AX21" i="1"/>
  <c r="AX17" i="1"/>
  <c r="AX13" i="1"/>
  <c r="AX32" i="1"/>
  <c r="AX28" i="1"/>
  <c r="AX24" i="1"/>
  <c r="AY44" i="40"/>
  <c r="AU44" i="40"/>
  <c r="AQ44" i="40"/>
  <c r="AM44" i="40"/>
  <c r="AI44" i="40"/>
  <c r="AA44" i="40"/>
  <c r="W44" i="40"/>
  <c r="K43" i="65"/>
  <c r="W43" i="65"/>
  <c r="AA43" i="65"/>
  <c r="AC44" i="40"/>
  <c r="U43" i="65"/>
  <c r="AE44" i="40"/>
  <c r="I44" i="40"/>
  <c r="M44" i="40"/>
  <c r="Q44" i="40"/>
  <c r="AW44" i="40"/>
  <c r="AO44" i="40"/>
  <c r="S43" i="65"/>
  <c r="Y43" i="65"/>
  <c r="BC43" i="65"/>
  <c r="G43" i="65"/>
  <c r="E44" i="40"/>
  <c r="AE43" i="65"/>
  <c r="U44" i="40" s="1"/>
  <c r="AI43" i="65"/>
  <c r="AM43" i="65"/>
  <c r="AQ43" i="65"/>
  <c r="AU43" i="65"/>
  <c r="AY43" i="65"/>
  <c r="BG43" i="65"/>
  <c r="BK43" i="65"/>
  <c r="BW43" i="65"/>
  <c r="BS43" i="65"/>
  <c r="BO43" i="65"/>
  <c r="AW31" i="1"/>
  <c r="AW49" i="1"/>
  <c r="BC41" i="65"/>
  <c r="E42" i="40"/>
  <c r="G42" i="40"/>
  <c r="Q42" i="40"/>
  <c r="AY42" i="40"/>
  <c r="AU42" i="40"/>
  <c r="AQ42" i="40"/>
  <c r="AM42" i="40"/>
  <c r="AI42" i="40"/>
  <c r="AA42" i="40"/>
  <c r="W42" i="40"/>
  <c r="AX43" i="1"/>
  <c r="AX44" i="1"/>
  <c r="AX53" i="1"/>
  <c r="AX56" i="1"/>
  <c r="AE42" i="40"/>
  <c r="I42" i="40"/>
  <c r="S42" i="40"/>
  <c r="I41" i="65"/>
  <c r="M41" i="65"/>
  <c r="S41" i="65"/>
  <c r="Y41" i="65"/>
  <c r="AC41" i="65"/>
  <c r="AE41" i="65"/>
  <c r="U42" i="40" s="1"/>
  <c r="AI41" i="65"/>
  <c r="AM41" i="65"/>
  <c r="AQ41" i="65"/>
  <c r="AU41" i="65"/>
  <c r="AY41" i="65"/>
  <c r="BG41" i="65"/>
  <c r="BK41" i="65"/>
  <c r="BW41" i="65"/>
  <c r="BS41" i="65"/>
  <c r="BO41" i="65"/>
  <c r="BE41" i="65"/>
  <c r="O41" i="65"/>
  <c r="M42" i="40"/>
  <c r="BA42" i="40"/>
  <c r="AW42" i="40"/>
  <c r="AS42" i="40"/>
  <c r="AO42" i="40"/>
  <c r="AK42" i="40"/>
  <c r="AG42" i="40"/>
  <c r="Y42" i="40"/>
  <c r="U41" i="65"/>
  <c r="O42" i="40"/>
  <c r="K41" i="65"/>
  <c r="W41" i="65"/>
  <c r="AA41" i="65"/>
  <c r="AG41" i="65"/>
  <c r="AK41" i="65"/>
  <c r="AO41" i="65"/>
  <c r="AS41" i="65"/>
  <c r="AW41" i="65"/>
  <c r="BA41" i="65"/>
  <c r="BI41" i="65"/>
  <c r="BU41" i="65"/>
  <c r="BQ41" i="65"/>
  <c r="AC42" i="40"/>
  <c r="G41" i="65"/>
  <c r="AB34" i="40"/>
  <c r="F33" i="65"/>
  <c r="AV33" i="65"/>
  <c r="BH33" i="65"/>
  <c r="AW32" i="1"/>
  <c r="AW30" i="1"/>
  <c r="AW26" i="1"/>
  <c r="AW16" i="1"/>
  <c r="AW12" i="1"/>
  <c r="AX22" i="1"/>
  <c r="E41" i="40"/>
  <c r="G40" i="65"/>
  <c r="U40" i="65"/>
  <c r="O40" i="65"/>
  <c r="I40" i="65"/>
  <c r="M40" i="65"/>
  <c r="S40" i="65"/>
  <c r="Y40" i="65"/>
  <c r="AC40" i="65"/>
  <c r="AE40" i="65"/>
  <c r="U41" i="40" s="1"/>
  <c r="AI40" i="65"/>
  <c r="AM40" i="65"/>
  <c r="AQ40" i="65"/>
  <c r="AU40" i="65"/>
  <c r="AY40" i="65"/>
  <c r="BG40" i="65"/>
  <c r="BK40" i="65"/>
  <c r="BW40" i="65"/>
  <c r="BS40" i="65"/>
  <c r="BO40" i="65"/>
  <c r="BE40" i="65"/>
  <c r="AX19" i="1"/>
  <c r="AX11" i="1"/>
  <c r="AX50" i="1"/>
  <c r="M41" i="40"/>
  <c r="AY41" i="40"/>
  <c r="AU41" i="40"/>
  <c r="AQ41" i="40"/>
  <c r="AI41" i="40"/>
  <c r="AA41" i="40"/>
  <c r="W41" i="40"/>
  <c r="AX45" i="1"/>
  <c r="BC40" i="65"/>
  <c r="AC41" i="40"/>
  <c r="AX40" i="1"/>
  <c r="G41" i="40"/>
  <c r="Q41" i="40"/>
  <c r="AM41" i="40"/>
  <c r="AX42" i="1"/>
  <c r="AX48" i="1"/>
  <c r="AX54" i="1"/>
  <c r="AE41" i="40"/>
  <c r="I41" i="40"/>
  <c r="O41" i="40"/>
  <c r="S41" i="40"/>
  <c r="BA41" i="40"/>
  <c r="AW41" i="40"/>
  <c r="AS41" i="40"/>
  <c r="AO41" i="40"/>
  <c r="AK41" i="40"/>
  <c r="AG41" i="40"/>
  <c r="Y41" i="40"/>
  <c r="AX57" i="1"/>
  <c r="K40" i="65"/>
  <c r="W40" i="65"/>
  <c r="AA40" i="65"/>
  <c r="AG40" i="65"/>
  <c r="AK40" i="65"/>
  <c r="AO40" i="65"/>
  <c r="AS40" i="65"/>
  <c r="AW40" i="65"/>
  <c r="BA40" i="65"/>
  <c r="BI40" i="65"/>
  <c r="BU40" i="65"/>
  <c r="BQ40" i="65"/>
  <c r="AW33" i="1"/>
  <c r="AR34" i="40"/>
  <c r="AJ34" i="40"/>
  <c r="BV33" i="65"/>
  <c r="BN33" i="65"/>
  <c r="AW21" i="1"/>
  <c r="N34" i="40"/>
  <c r="S38" i="65"/>
  <c r="U38" i="65"/>
  <c r="AX10" i="1"/>
  <c r="AQ39" i="40"/>
  <c r="I38" i="65"/>
  <c r="Y38" i="65"/>
  <c r="E39" i="40"/>
  <c r="I39" i="40"/>
  <c r="S39" i="40"/>
  <c r="AG38" i="65"/>
  <c r="AK38" i="65"/>
  <c r="AO38" i="65"/>
  <c r="AS38" i="65"/>
  <c r="AW38" i="65"/>
  <c r="BA38" i="65"/>
  <c r="BI38" i="65"/>
  <c r="BU38" i="65"/>
  <c r="BQ38" i="65"/>
  <c r="O38" i="65"/>
  <c r="BM38" i="65"/>
  <c r="AE39" i="40"/>
  <c r="M39" i="40"/>
  <c r="AU39" i="40"/>
  <c r="AI39" i="40"/>
  <c r="AA39" i="40"/>
  <c r="AC38" i="65"/>
  <c r="K38" i="65"/>
  <c r="W38" i="65"/>
  <c r="AA38" i="65"/>
  <c r="BC38" i="65"/>
  <c r="AY39" i="40"/>
  <c r="AM39" i="40"/>
  <c r="W39" i="40"/>
  <c r="M38" i="65"/>
  <c r="G39" i="40"/>
  <c r="Q39" i="40"/>
  <c r="BA39" i="40"/>
  <c r="AW39" i="40"/>
  <c r="AS39" i="40"/>
  <c r="AO39" i="40"/>
  <c r="AK39" i="40"/>
  <c r="AG39" i="40"/>
  <c r="Y39" i="40"/>
  <c r="AX49" i="1"/>
  <c r="AX33" i="1"/>
  <c r="AX29" i="1"/>
  <c r="AX15" i="1"/>
  <c r="AX31" i="1"/>
  <c r="AX27" i="1"/>
  <c r="O39" i="40"/>
  <c r="AE38" i="65"/>
  <c r="U39" i="40" s="1"/>
  <c r="AI38" i="65"/>
  <c r="AM38" i="65"/>
  <c r="AQ38" i="65"/>
  <c r="AU38" i="65"/>
  <c r="AY38" i="65"/>
  <c r="BG38" i="65"/>
  <c r="BK38" i="65"/>
  <c r="BW38" i="65"/>
  <c r="BS38" i="65"/>
  <c r="BO38" i="65"/>
  <c r="AC39" i="40"/>
  <c r="BE38" i="65"/>
  <c r="T34" i="40"/>
  <c r="B39" i="40"/>
  <c r="D38" i="65" s="1"/>
  <c r="Z34" i="40"/>
  <c r="BT33" i="65"/>
  <c r="AW20" i="1"/>
  <c r="AW42" i="1"/>
  <c r="AW55" i="1"/>
  <c r="L33" i="65"/>
  <c r="AF33" i="65"/>
  <c r="AX18" i="1"/>
  <c r="AX16" i="1"/>
  <c r="AX14" i="1"/>
  <c r="AX12" i="1"/>
  <c r="G38" i="40"/>
  <c r="I38" i="40"/>
  <c r="M38" i="40"/>
  <c r="O38" i="40"/>
  <c r="Q38" i="40"/>
  <c r="S38" i="40"/>
  <c r="BA38" i="40"/>
  <c r="AW38" i="40"/>
  <c r="AS38" i="40"/>
  <c r="AO38" i="40"/>
  <c r="AK38" i="40"/>
  <c r="AG38" i="40"/>
  <c r="Y38" i="40"/>
  <c r="BC37" i="65"/>
  <c r="G37" i="65"/>
  <c r="O37" i="65"/>
  <c r="AX20" i="1"/>
  <c r="K37" i="65"/>
  <c r="W37" i="65"/>
  <c r="AA37" i="65"/>
  <c r="AG37" i="65"/>
  <c r="AK37" i="65"/>
  <c r="AO37" i="65"/>
  <c r="AS37" i="65"/>
  <c r="AW37" i="65"/>
  <c r="BA37" i="65"/>
  <c r="BI37" i="65"/>
  <c r="BU37" i="65"/>
  <c r="BQ37" i="65"/>
  <c r="BM37" i="65"/>
  <c r="AC38" i="40"/>
  <c r="U37" i="65"/>
  <c r="E38" i="40"/>
  <c r="AY38" i="40"/>
  <c r="AU38" i="40"/>
  <c r="AQ38" i="40"/>
  <c r="AM38" i="40"/>
  <c r="AI38" i="40"/>
  <c r="AA38" i="40"/>
  <c r="W38" i="40"/>
  <c r="AX41" i="1"/>
  <c r="AX46" i="1"/>
  <c r="AX51" i="1"/>
  <c r="AX55" i="1"/>
  <c r="AE38" i="40"/>
  <c r="I37" i="65"/>
  <c r="M37" i="65"/>
  <c r="S37" i="65"/>
  <c r="Y37" i="65"/>
  <c r="AC37" i="65"/>
  <c r="AE37" i="65"/>
  <c r="U38" i="40" s="1"/>
  <c r="AI37" i="65"/>
  <c r="AM37" i="65"/>
  <c r="AQ37" i="65"/>
  <c r="AU37" i="65"/>
  <c r="AY37" i="65"/>
  <c r="BG37" i="65"/>
  <c r="BK37" i="65"/>
  <c r="BW37" i="65"/>
  <c r="BS37" i="65"/>
  <c r="BO37" i="65"/>
  <c r="AW48" i="1"/>
  <c r="B38" i="40"/>
  <c r="AT34" i="40"/>
  <c r="AW25" i="1"/>
  <c r="AW23" i="1"/>
  <c r="AW19" i="1"/>
  <c r="AW17" i="1"/>
  <c r="AW15" i="1"/>
  <c r="AW13" i="1"/>
  <c r="AW11" i="1"/>
  <c r="F34" i="40"/>
  <c r="H34" i="40"/>
  <c r="P34" i="40"/>
  <c r="AJ33" i="65"/>
  <c r="B37" i="65"/>
  <c r="AZ34" i="1"/>
  <c r="E35" i="40"/>
  <c r="G35" i="40"/>
  <c r="AS35" i="40"/>
  <c r="AK35" i="40"/>
  <c r="AG35" i="40"/>
  <c r="Y35" i="40"/>
  <c r="I34" i="65"/>
  <c r="S34" i="65"/>
  <c r="AC34" i="65"/>
  <c r="AI34" i="65"/>
  <c r="AO34" i="65"/>
  <c r="AU34" i="65"/>
  <c r="BA34" i="65"/>
  <c r="BC34" i="65"/>
  <c r="Q35" i="40"/>
  <c r="AW35" i="40"/>
  <c r="AO35" i="40"/>
  <c r="I35" i="40"/>
  <c r="S35" i="40"/>
  <c r="AA34" i="65"/>
  <c r="AG34" i="65"/>
  <c r="AM34" i="65"/>
  <c r="AS34" i="65"/>
  <c r="AY34" i="65"/>
  <c r="BK34" i="65"/>
  <c r="BW34" i="65"/>
  <c r="BS34" i="65"/>
  <c r="BO34" i="65"/>
  <c r="BE34" i="65"/>
  <c r="BM34" i="65"/>
  <c r="M34" i="65"/>
  <c r="Y34" i="65"/>
  <c r="AE34" i="65"/>
  <c r="AW34" i="65"/>
  <c r="BI34" i="65"/>
  <c r="U34" i="65"/>
  <c r="O34" i="65"/>
  <c r="BA35" i="40"/>
  <c r="M35" i="40"/>
  <c r="AY35" i="40"/>
  <c r="AU35" i="40"/>
  <c r="AQ35" i="40"/>
  <c r="AM35" i="40"/>
  <c r="AI35" i="40"/>
  <c r="AA35" i="40"/>
  <c r="W35" i="40"/>
  <c r="AE35" i="40"/>
  <c r="O35" i="40"/>
  <c r="K34" i="65"/>
  <c r="W34" i="65"/>
  <c r="AK34" i="65"/>
  <c r="AQ34" i="65"/>
  <c r="BG34" i="65"/>
  <c r="BU34" i="65"/>
  <c r="BQ34" i="65"/>
  <c r="AC35" i="40"/>
  <c r="AW10" i="1"/>
  <c r="AW39" i="1"/>
  <c r="AW41" i="1"/>
  <c r="AW43" i="1"/>
  <c r="AW46" i="1"/>
  <c r="AW47" i="1"/>
  <c r="AW51" i="1"/>
  <c r="AW52" i="1"/>
  <c r="AW53" i="1"/>
  <c r="AW54" i="1"/>
  <c r="AW56" i="1"/>
  <c r="R34" i="40"/>
  <c r="B34" i="65"/>
  <c r="R33" i="65"/>
  <c r="AB33" i="65"/>
  <c r="AL33" i="65"/>
  <c r="AP33" i="65"/>
  <c r="AW28" i="1"/>
  <c r="V33" i="65"/>
  <c r="AN33" i="65"/>
  <c r="AR33" i="65"/>
  <c r="X33" i="65"/>
  <c r="BF33" i="65"/>
  <c r="AW24" i="1"/>
  <c r="AW22" i="1"/>
  <c r="AW14" i="1"/>
  <c r="H33" i="65"/>
  <c r="AW40" i="1"/>
  <c r="AW44" i="1"/>
  <c r="AW50" i="1"/>
  <c r="AW45" i="1"/>
  <c r="L34" i="40"/>
  <c r="AX34" i="40"/>
  <c r="AP34" i="40"/>
  <c r="AL34" i="40"/>
  <c r="AH34" i="40"/>
  <c r="V34" i="40"/>
  <c r="AW57" i="1"/>
  <c r="BE34" i="1"/>
  <c r="AD34" i="40"/>
  <c r="BP33" i="65"/>
  <c r="J33" i="65"/>
  <c r="AH33" i="65"/>
  <c r="AT33" i="65"/>
  <c r="AZ33" i="65"/>
  <c r="BB33" i="65"/>
  <c r="BL33" i="65"/>
  <c r="AZ34" i="40"/>
  <c r="AV34" i="40"/>
  <c r="AN34" i="40"/>
  <c r="AF34" i="40"/>
  <c r="X34" i="40"/>
  <c r="AW18" i="1"/>
  <c r="Z33" i="65"/>
  <c r="N33" i="65"/>
  <c r="B35" i="40"/>
  <c r="AY34" i="1"/>
  <c r="AO32" i="40"/>
  <c r="W32" i="40"/>
  <c r="G32" i="40"/>
  <c r="E32" i="40"/>
  <c r="BW31" i="65"/>
  <c r="BS31" i="65"/>
  <c r="BO31" i="65"/>
  <c r="BE31" i="65"/>
  <c r="BA32" i="40"/>
  <c r="AK32" i="40"/>
  <c r="AA32" i="40"/>
  <c r="Q32" i="40"/>
  <c r="AY32" i="40"/>
  <c r="AU32" i="40"/>
  <c r="AQ32" i="40"/>
  <c r="AM32" i="40"/>
  <c r="AI32" i="40"/>
  <c r="AE32" i="40"/>
  <c r="Y32" i="40"/>
  <c r="S32" i="40"/>
  <c r="O32" i="40"/>
  <c r="I32" i="40"/>
  <c r="I31" i="65"/>
  <c r="M31" i="65"/>
  <c r="S31" i="65"/>
  <c r="Y31" i="65"/>
  <c r="AC31" i="65"/>
  <c r="AG31" i="65"/>
  <c r="AK31" i="65"/>
  <c r="AO31" i="65"/>
  <c r="AS31" i="65"/>
  <c r="AW31" i="65"/>
  <c r="BA31" i="65"/>
  <c r="BI31" i="65"/>
  <c r="BC31" i="65"/>
  <c r="AC32" i="40"/>
  <c r="AW32" i="40"/>
  <c r="AS32" i="40"/>
  <c r="AG32" i="40"/>
  <c r="M32" i="40"/>
  <c r="AL31" i="1"/>
  <c r="AL39" i="1"/>
  <c r="AL46" i="1"/>
  <c r="U32" i="40"/>
  <c r="BU31" i="65"/>
  <c r="BQ31" i="65"/>
  <c r="K31" i="65"/>
  <c r="W31" i="65"/>
  <c r="AA31" i="65"/>
  <c r="AE31" i="65"/>
  <c r="AI31" i="65"/>
  <c r="AM31" i="65"/>
  <c r="AQ31" i="65"/>
  <c r="AU31" i="65"/>
  <c r="AY31" i="65"/>
  <c r="BG31" i="65"/>
  <c r="BK31" i="65"/>
  <c r="G31" i="65"/>
  <c r="U31" i="65"/>
  <c r="O31" i="65"/>
  <c r="AK33" i="1"/>
  <c r="AV23" i="40"/>
  <c r="L23" i="40"/>
  <c r="BB22" i="65"/>
  <c r="AK23" i="1"/>
  <c r="AK45" i="1"/>
  <c r="AL23" i="40"/>
  <c r="R23" i="40"/>
  <c r="H23" i="40"/>
  <c r="AH22" i="65"/>
  <c r="AK31" i="1"/>
  <c r="AK56" i="1"/>
  <c r="AK27" i="1"/>
  <c r="D23" i="40"/>
  <c r="AZ23" i="40"/>
  <c r="AJ23" i="40"/>
  <c r="BD22" i="65"/>
  <c r="AL41" i="1"/>
  <c r="AL43" i="1"/>
  <c r="AL48" i="1"/>
  <c r="AL51" i="1"/>
  <c r="AL53" i="1"/>
  <c r="AL49" i="1"/>
  <c r="AL45" i="1"/>
  <c r="BW27" i="65"/>
  <c r="BS27" i="65"/>
  <c r="BO27" i="65"/>
  <c r="BC27" i="65"/>
  <c r="BM27" i="65"/>
  <c r="AK57" i="1"/>
  <c r="AN23" i="40"/>
  <c r="V23" i="40"/>
  <c r="AK22" i="1"/>
  <c r="AK11" i="1"/>
  <c r="AY28" i="40"/>
  <c r="AU28" i="40"/>
  <c r="AQ28" i="40"/>
  <c r="AM28" i="40"/>
  <c r="AI28" i="40"/>
  <c r="AE28" i="40"/>
  <c r="Y28" i="40"/>
  <c r="S28" i="40"/>
  <c r="O28" i="40"/>
  <c r="I28" i="40"/>
  <c r="U28" i="40"/>
  <c r="I27" i="65"/>
  <c r="M27" i="65"/>
  <c r="S27" i="65"/>
  <c r="Y27" i="65"/>
  <c r="AC27" i="65"/>
  <c r="AG27" i="65"/>
  <c r="AK27" i="65"/>
  <c r="AO27" i="65"/>
  <c r="AS27" i="65"/>
  <c r="AW27" i="65"/>
  <c r="BA27" i="65"/>
  <c r="BI27" i="65"/>
  <c r="AC28" i="40"/>
  <c r="BE27" i="65"/>
  <c r="G27" i="65"/>
  <c r="AR23" i="40"/>
  <c r="Z23" i="40"/>
  <c r="P23" i="40"/>
  <c r="F23" i="40"/>
  <c r="BU27" i="65"/>
  <c r="BQ27" i="65"/>
  <c r="U27" i="65"/>
  <c r="AK32" i="1"/>
  <c r="AK40" i="1"/>
  <c r="AK42" i="1"/>
  <c r="E28" i="40"/>
  <c r="BA28" i="40"/>
  <c r="AW28" i="40"/>
  <c r="AS28" i="40"/>
  <c r="AO28" i="40"/>
  <c r="AK28" i="40"/>
  <c r="AG28" i="40"/>
  <c r="AA28" i="40"/>
  <c r="W28" i="40"/>
  <c r="Q28" i="40"/>
  <c r="M28" i="40"/>
  <c r="G28" i="40"/>
  <c r="AP23" i="40"/>
  <c r="AX22" i="65"/>
  <c r="K27" i="65"/>
  <c r="W27" i="65"/>
  <c r="AA27" i="65"/>
  <c r="AE27" i="65"/>
  <c r="AI27" i="65"/>
  <c r="AM27" i="65"/>
  <c r="AQ27" i="65"/>
  <c r="AU27" i="65"/>
  <c r="AY27" i="65"/>
  <c r="BG27" i="65"/>
  <c r="BK27" i="65"/>
  <c r="I23" i="65"/>
  <c r="W23" i="65"/>
  <c r="AE23" i="65"/>
  <c r="AM23" i="65"/>
  <c r="AM22" i="65" s="1"/>
  <c r="AU23" i="65"/>
  <c r="BK23" i="65"/>
  <c r="BE23" i="65"/>
  <c r="U23" i="65"/>
  <c r="BM23" i="65"/>
  <c r="AW24" i="40"/>
  <c r="AO24" i="40"/>
  <c r="AG24" i="40"/>
  <c r="AA24" i="40"/>
  <c r="M24" i="40"/>
  <c r="U24" i="40"/>
  <c r="E24" i="40"/>
  <c r="AY24" i="40"/>
  <c r="AU24" i="40"/>
  <c r="AQ24" i="40"/>
  <c r="AM24" i="40"/>
  <c r="AI24" i="40"/>
  <c r="AE24" i="40"/>
  <c r="Y24" i="40"/>
  <c r="S24" i="40"/>
  <c r="O24" i="40"/>
  <c r="I24" i="40"/>
  <c r="S23" i="65"/>
  <c r="AC23" i="65"/>
  <c r="BA23" i="65"/>
  <c r="BW23" i="65"/>
  <c r="BS23" i="65"/>
  <c r="BO23" i="65"/>
  <c r="BO22" i="65" s="1"/>
  <c r="BC23" i="65"/>
  <c r="G23" i="65"/>
  <c r="BA24" i="40"/>
  <c r="AS24" i="40"/>
  <c r="AK24" i="40"/>
  <c r="W24" i="40"/>
  <c r="Q24" i="40"/>
  <c r="G24" i="40"/>
  <c r="M23" i="65"/>
  <c r="AA23" i="65"/>
  <c r="AK23" i="65"/>
  <c r="AK22" i="65" s="1"/>
  <c r="AS23" i="65"/>
  <c r="AW23" i="65"/>
  <c r="AY23" i="65"/>
  <c r="BI23" i="65"/>
  <c r="BI22" i="65" s="1"/>
  <c r="O23" i="65"/>
  <c r="K23" i="65"/>
  <c r="Y23" i="65"/>
  <c r="AG23" i="65"/>
  <c r="AI23" i="65"/>
  <c r="AO23" i="65"/>
  <c r="AQ23" i="65"/>
  <c r="BG23" i="65"/>
  <c r="BG22" i="65" s="1"/>
  <c r="BU23" i="65"/>
  <c r="BQ23" i="65"/>
  <c r="X29" i="1"/>
  <c r="X27" i="1"/>
  <c r="X20" i="1"/>
  <c r="D17" i="40"/>
  <c r="X43" i="1"/>
  <c r="X52" i="1"/>
  <c r="AL17" i="40"/>
  <c r="AP17" i="40"/>
  <c r="V17" i="40"/>
  <c r="BD16" i="65"/>
  <c r="X44" i="1"/>
  <c r="X53" i="1"/>
  <c r="X10" i="1"/>
  <c r="F17" i="40"/>
  <c r="H17" i="40"/>
  <c r="L17" i="40"/>
  <c r="P17" i="40"/>
  <c r="R17" i="40"/>
  <c r="AZ17" i="40"/>
  <c r="AJ17" i="40"/>
  <c r="X17" i="40"/>
  <c r="N16" i="65"/>
  <c r="AF17" i="40"/>
  <c r="X51" i="1"/>
  <c r="X46" i="1"/>
  <c r="X45" i="1"/>
  <c r="AT17" i="40"/>
  <c r="X42" i="1"/>
  <c r="B20" i="40"/>
  <c r="AD17" i="40"/>
  <c r="X13" i="1"/>
  <c r="X12" i="1"/>
  <c r="X11" i="1"/>
  <c r="X33" i="1"/>
  <c r="X32" i="1"/>
  <c r="X31" i="1"/>
  <c r="X30" i="1"/>
  <c r="X28" i="1"/>
  <c r="X26" i="1"/>
  <c r="X25" i="1"/>
  <c r="X24" i="1"/>
  <c r="X23" i="1"/>
  <c r="X22" i="1"/>
  <c r="X21" i="1"/>
  <c r="X19" i="1"/>
  <c r="X18" i="1"/>
  <c r="X17" i="1"/>
  <c r="X16" i="1"/>
  <c r="X15" i="1"/>
  <c r="X14" i="1"/>
  <c r="AV17" i="40"/>
  <c r="AN17" i="40"/>
  <c r="X54" i="1"/>
  <c r="Z17" i="40"/>
  <c r="X41" i="1"/>
  <c r="X47" i="1"/>
  <c r="X56" i="1"/>
  <c r="X55" i="1"/>
  <c r="N17" i="40"/>
  <c r="AX17" i="40"/>
  <c r="H16" i="65"/>
  <c r="J16" i="65"/>
  <c r="V16" i="65"/>
  <c r="BT16" i="65"/>
  <c r="X39" i="1"/>
  <c r="X57" i="1"/>
  <c r="B18" i="40"/>
  <c r="L16" i="65"/>
  <c r="AF16" i="65"/>
  <c r="AN16" i="65"/>
  <c r="AV16" i="65"/>
  <c r="BH16" i="65"/>
  <c r="AB16" i="65"/>
  <c r="BB16" i="65"/>
  <c r="F16" i="65"/>
  <c r="BL16" i="65"/>
  <c r="D17" i="1"/>
  <c r="D47" i="1"/>
  <c r="D41" i="1"/>
  <c r="D12" i="1"/>
  <c r="R58" i="1"/>
  <c r="AR6" i="40"/>
  <c r="D26" i="1"/>
  <c r="D21" i="1"/>
  <c r="N6" i="40"/>
  <c r="AP6" i="40"/>
  <c r="AD6" i="40"/>
  <c r="D32" i="1"/>
  <c r="D25" i="1"/>
  <c r="D24" i="1"/>
  <c r="D39" i="1"/>
  <c r="D43" i="1"/>
  <c r="D30" i="1"/>
  <c r="D22" i="1"/>
  <c r="N6" i="65"/>
  <c r="F6" i="40"/>
  <c r="D45" i="1"/>
  <c r="AZ6" i="40"/>
  <c r="L6" i="40"/>
  <c r="D6" i="40"/>
  <c r="AJ6" i="40"/>
  <c r="X6" i="40"/>
  <c r="D57" i="1"/>
  <c r="D52" i="1"/>
  <c r="N58" i="1"/>
  <c r="AL6" i="40"/>
  <c r="BP6" i="65"/>
  <c r="T6" i="65"/>
  <c r="D28" i="1"/>
  <c r="D46" i="1"/>
  <c r="D54" i="1"/>
  <c r="AF6" i="65"/>
  <c r="AN6" i="65"/>
  <c r="AV6" i="65"/>
  <c r="BH6" i="65"/>
  <c r="D14" i="1"/>
  <c r="B11" i="40"/>
  <c r="D55" i="1"/>
  <c r="D49" i="1"/>
  <c r="AX6" i="40"/>
  <c r="AN6" i="40"/>
  <c r="AF6" i="40"/>
  <c r="H6" i="40"/>
  <c r="D27" i="1"/>
  <c r="D31" i="1"/>
  <c r="D23" i="1"/>
  <c r="D19" i="1"/>
  <c r="D15" i="1"/>
  <c r="AV6" i="40"/>
  <c r="BT6" i="65"/>
  <c r="BB6" i="65"/>
  <c r="D33" i="1"/>
  <c r="D29" i="1"/>
  <c r="D56" i="1"/>
  <c r="B7" i="40"/>
  <c r="H6" i="65"/>
  <c r="R6" i="65"/>
  <c r="AB6" i="65"/>
  <c r="AH6" i="65"/>
  <c r="AP6" i="65"/>
  <c r="AX6" i="65"/>
  <c r="BJ6" i="65"/>
  <c r="BV6" i="65"/>
  <c r="BN6" i="65"/>
  <c r="BD6" i="65"/>
  <c r="D10" i="1"/>
  <c r="D20" i="1"/>
  <c r="D16" i="1"/>
  <c r="D11" i="1"/>
  <c r="D40" i="1"/>
  <c r="D44" i="1"/>
  <c r="D53" i="1"/>
  <c r="D50" i="1"/>
  <c r="J6" i="65"/>
  <c r="V6" i="65"/>
  <c r="AJ6" i="65"/>
  <c r="AR6" i="65"/>
  <c r="AZ6" i="65"/>
  <c r="BL6" i="65"/>
  <c r="F34" i="1"/>
  <c r="V6" i="40"/>
  <c r="L6" i="65"/>
  <c r="X6" i="65"/>
  <c r="AD6" i="65"/>
  <c r="AL6" i="65"/>
  <c r="AT6" i="65"/>
  <c r="BF6" i="65"/>
  <c r="BR6" i="65"/>
  <c r="Z6" i="65"/>
  <c r="J66" i="65"/>
  <c r="J78" i="65" s="1"/>
  <c r="BH66" i="65"/>
  <c r="D67" i="40"/>
  <c r="BD66" i="65"/>
  <c r="BD78" i="65" s="1"/>
  <c r="B89" i="90"/>
  <c r="B73" i="90"/>
  <c r="B74" i="90"/>
  <c r="B88" i="90"/>
  <c r="B72" i="90"/>
  <c r="B103" i="90"/>
  <c r="B87" i="90"/>
  <c r="B71" i="90"/>
  <c r="B78" i="90"/>
  <c r="B91" i="88"/>
  <c r="B75" i="88"/>
  <c r="B59" i="88"/>
  <c r="B65" i="88"/>
  <c r="B64" i="88"/>
  <c r="B86" i="88"/>
  <c r="B70" i="88"/>
  <c r="B97" i="88"/>
  <c r="B92" i="88"/>
  <c r="B101" i="88"/>
  <c r="B80" i="88"/>
  <c r="B63" i="67"/>
  <c r="B60" i="67"/>
  <c r="B53" i="67"/>
  <c r="B66" i="75"/>
  <c r="B50" i="75"/>
  <c r="B76" i="74"/>
  <c r="B60" i="74"/>
  <c r="B44" i="74"/>
  <c r="B74" i="73"/>
  <c r="B58" i="73"/>
  <c r="B42" i="73"/>
  <c r="B68" i="72"/>
  <c r="B74" i="71"/>
  <c r="B76" i="70"/>
  <c r="B78" i="69"/>
  <c r="B62" i="69"/>
  <c r="B64" i="68"/>
  <c r="B69" i="75"/>
  <c r="B53" i="75"/>
  <c r="B37" i="75"/>
  <c r="B63" i="74"/>
  <c r="B47" i="74"/>
  <c r="B77" i="73"/>
  <c r="B61" i="73"/>
  <c r="B45" i="73"/>
  <c r="B71" i="72"/>
  <c r="B71" i="70"/>
  <c r="B65" i="69"/>
  <c r="B68" i="75"/>
  <c r="B52" i="75"/>
  <c r="B36" i="75"/>
  <c r="B66" i="74"/>
  <c r="B50" i="74"/>
  <c r="B76" i="73"/>
  <c r="B60" i="73"/>
  <c r="B44" i="73"/>
  <c r="B74" i="72"/>
  <c r="B58" i="72"/>
  <c r="B66" i="70"/>
  <c r="B64" i="69"/>
  <c r="B66" i="68"/>
  <c r="B59" i="75"/>
  <c r="B67" i="73"/>
  <c r="B75" i="71"/>
  <c r="B65" i="68"/>
  <c r="B66" i="67"/>
  <c r="B67" i="68"/>
  <c r="B39" i="75"/>
  <c r="B63" i="73"/>
  <c r="B77" i="70"/>
  <c r="B77" i="67"/>
  <c r="B53" i="74"/>
  <c r="B75" i="68"/>
  <c r="B35" i="75"/>
  <c r="B75" i="73"/>
  <c r="B69" i="68"/>
  <c r="B68" i="67"/>
  <c r="B75" i="64"/>
  <c r="B71" i="64"/>
  <c r="B67" i="64"/>
  <c r="B101" i="90"/>
  <c r="B85" i="90"/>
  <c r="B69" i="90"/>
  <c r="B100" i="90"/>
  <c r="B84" i="90"/>
  <c r="B68" i="90"/>
  <c r="B99" i="90"/>
  <c r="B83" i="90"/>
  <c r="B67" i="90"/>
  <c r="B70" i="90"/>
  <c r="B87" i="88"/>
  <c r="B71" i="88"/>
  <c r="B93" i="88"/>
  <c r="B100" i="88"/>
  <c r="B98" i="88"/>
  <c r="B82" i="88"/>
  <c r="B66" i="88"/>
  <c r="B81" i="88"/>
  <c r="B84" i="88"/>
  <c r="B89" i="88"/>
  <c r="B68" i="88"/>
  <c r="AC7" i="40"/>
  <c r="B64" i="67"/>
  <c r="B57" i="67"/>
  <c r="B78" i="75"/>
  <c r="B62" i="75"/>
  <c r="B46" i="75"/>
  <c r="B72" i="74"/>
  <c r="B56" i="74"/>
  <c r="B40" i="74"/>
  <c r="B70" i="73"/>
  <c r="B54" i="73"/>
  <c r="B64" i="72"/>
  <c r="B72" i="70"/>
  <c r="B74" i="69"/>
  <c r="B76" i="68"/>
  <c r="B60" i="68"/>
  <c r="B65" i="75"/>
  <c r="B49" i="75"/>
  <c r="B75" i="74"/>
  <c r="B59" i="74"/>
  <c r="B43" i="74"/>
  <c r="B73" i="73"/>
  <c r="B57" i="73"/>
  <c r="B41" i="73"/>
  <c r="B67" i="72"/>
  <c r="B67" i="70"/>
  <c r="B77" i="69"/>
  <c r="B61" i="69"/>
  <c r="B64" i="75"/>
  <c r="B48" i="75"/>
  <c r="B78" i="74"/>
  <c r="B62" i="74"/>
  <c r="B46" i="74"/>
  <c r="B72" i="73"/>
  <c r="B56" i="73"/>
  <c r="B70" i="72"/>
  <c r="B76" i="71"/>
  <c r="B78" i="70"/>
  <c r="B76" i="69"/>
  <c r="B78" i="68"/>
  <c r="B62" i="68"/>
  <c r="B43" i="75"/>
  <c r="B51" i="73"/>
  <c r="B65" i="70"/>
  <c r="B78" i="67"/>
  <c r="B69" i="74"/>
  <c r="B71" i="67"/>
  <c r="B93" i="90"/>
  <c r="B77" i="90"/>
  <c r="B86" i="90"/>
  <c r="B92" i="90"/>
  <c r="B76" i="90"/>
  <c r="B82" i="90"/>
  <c r="B91" i="90"/>
  <c r="B75" i="90"/>
  <c r="B90" i="90"/>
  <c r="B95" i="88"/>
  <c r="B79" i="88"/>
  <c r="B63" i="88"/>
  <c r="B77" i="88"/>
  <c r="B76" i="88"/>
  <c r="B90" i="88"/>
  <c r="B74" i="88"/>
  <c r="B58" i="88"/>
  <c r="B61" i="88"/>
  <c r="B60" i="88"/>
  <c r="B96" i="88"/>
  <c r="B59" i="67"/>
  <c r="B56" i="67"/>
  <c r="B62" i="67"/>
  <c r="B54" i="67"/>
  <c r="B70" i="75"/>
  <c r="B54" i="75"/>
  <c r="B38" i="75"/>
  <c r="B64" i="74"/>
  <c r="B48" i="74"/>
  <c r="B78" i="73"/>
  <c r="B62" i="73"/>
  <c r="B46" i="73"/>
  <c r="B72" i="72"/>
  <c r="B78" i="71"/>
  <c r="B64" i="70"/>
  <c r="B66" i="69"/>
  <c r="B68" i="68"/>
  <c r="B73" i="75"/>
  <c r="B57" i="75"/>
  <c r="B41" i="75"/>
  <c r="B67" i="74"/>
  <c r="B51" i="74"/>
  <c r="B35" i="74"/>
  <c r="B65" i="73"/>
  <c r="B49" i="73"/>
  <c r="B75" i="72"/>
  <c r="B59" i="72"/>
  <c r="B73" i="71"/>
  <c r="B75" i="70"/>
  <c r="B69" i="69"/>
  <c r="B72" i="75"/>
  <c r="B56" i="75"/>
  <c r="B40" i="75"/>
  <c r="J34" i="1"/>
  <c r="J58" i="1"/>
  <c r="B9" i="65"/>
  <c r="P6" i="40"/>
  <c r="AD66" i="65"/>
  <c r="V66" i="65"/>
  <c r="V78" i="65" s="1"/>
  <c r="AN67" i="40"/>
  <c r="H75" i="40"/>
  <c r="X73" i="65"/>
  <c r="AT73" i="65"/>
  <c r="BL73" i="65"/>
  <c r="K21" i="65"/>
  <c r="W21" i="65"/>
  <c r="AA21" i="65"/>
  <c r="AE21" i="65"/>
  <c r="AI21" i="65"/>
  <c r="AM21" i="65"/>
  <c r="AQ21" i="65"/>
  <c r="AU21" i="65"/>
  <c r="AY21" i="65"/>
  <c r="BG21" i="65"/>
  <c r="BC21" i="65"/>
  <c r="BK21" i="65"/>
  <c r="O21" i="65"/>
  <c r="BM21" i="65"/>
  <c r="U22" i="40"/>
  <c r="E22" i="40"/>
  <c r="I22" i="40"/>
  <c r="O22" i="40"/>
  <c r="S22" i="40"/>
  <c r="AY22" i="40"/>
  <c r="AU22" i="40"/>
  <c r="AQ22" i="40"/>
  <c r="AM22" i="40"/>
  <c r="AI22" i="40"/>
  <c r="AA22" i="40"/>
  <c r="W22" i="40"/>
  <c r="BW21" i="65"/>
  <c r="BS21" i="65"/>
  <c r="BO21" i="65"/>
  <c r="BE21" i="65"/>
  <c r="I21" i="65"/>
  <c r="M21" i="65"/>
  <c r="S21" i="65"/>
  <c r="Y21" i="65"/>
  <c r="AC21" i="65"/>
  <c r="AG21" i="65"/>
  <c r="AK21" i="65"/>
  <c r="AO21" i="65"/>
  <c r="AS21" i="65"/>
  <c r="AW21" i="65"/>
  <c r="BA21" i="65"/>
  <c r="BI21" i="65"/>
  <c r="U21" i="65"/>
  <c r="Y52" i="1"/>
  <c r="Y56" i="1"/>
  <c r="Y50" i="1"/>
  <c r="AE22" i="40"/>
  <c r="G22" i="40"/>
  <c r="M22" i="40"/>
  <c r="Q22" i="40"/>
  <c r="BA22" i="40"/>
  <c r="AW22" i="40"/>
  <c r="AS22" i="40"/>
  <c r="AO22" i="40"/>
  <c r="AK22" i="40"/>
  <c r="AG22" i="40"/>
  <c r="Y22" i="40"/>
  <c r="BU21" i="65"/>
  <c r="BQ21" i="65"/>
  <c r="AC22" i="40"/>
  <c r="E21" i="40"/>
  <c r="AU21" i="40"/>
  <c r="AM21" i="40"/>
  <c r="AI21" i="40"/>
  <c r="W21" i="40"/>
  <c r="Y39" i="1"/>
  <c r="Y41" i="1"/>
  <c r="Y32" i="1"/>
  <c r="O21" i="40"/>
  <c r="K20" i="65"/>
  <c r="W20" i="65"/>
  <c r="AA20" i="65"/>
  <c r="AE20" i="65"/>
  <c r="AI20" i="65"/>
  <c r="AM20" i="65"/>
  <c r="AQ20" i="65"/>
  <c r="AU20" i="65"/>
  <c r="AY20" i="65"/>
  <c r="BG20" i="65"/>
  <c r="G20" i="65"/>
  <c r="U20" i="65"/>
  <c r="BK20" i="65"/>
  <c r="O20" i="65"/>
  <c r="BW20" i="65"/>
  <c r="BS20" i="65"/>
  <c r="BO20" i="65"/>
  <c r="BE20" i="65"/>
  <c r="BM20" i="65"/>
  <c r="M21" i="40"/>
  <c r="AY21" i="40"/>
  <c r="AQ21" i="40"/>
  <c r="AA21" i="40"/>
  <c r="I21" i="40"/>
  <c r="S21" i="40"/>
  <c r="U21" i="40"/>
  <c r="I20" i="65"/>
  <c r="M20" i="65"/>
  <c r="S20" i="65"/>
  <c r="Y20" i="65"/>
  <c r="AC20" i="65"/>
  <c r="AG20" i="65"/>
  <c r="AK20" i="65"/>
  <c r="AO20" i="65"/>
  <c r="AS20" i="65"/>
  <c r="AW20" i="65"/>
  <c r="BA20" i="65"/>
  <c r="BI20" i="65"/>
  <c r="BC20" i="65"/>
  <c r="AC21" i="40"/>
  <c r="AE21" i="40"/>
  <c r="G21" i="40"/>
  <c r="Q21" i="40"/>
  <c r="BA21" i="40"/>
  <c r="AW21" i="40"/>
  <c r="AS21" i="40"/>
  <c r="AO21" i="40"/>
  <c r="AK21" i="40"/>
  <c r="AG21" i="40"/>
  <c r="Y21" i="40"/>
  <c r="BU20" i="65"/>
  <c r="Y40" i="1"/>
  <c r="Y44" i="1"/>
  <c r="Y47" i="1"/>
  <c r="Y26" i="1"/>
  <c r="Y20" i="1"/>
  <c r="Y16" i="1"/>
  <c r="U20" i="40"/>
  <c r="K19" i="65"/>
  <c r="W19" i="65"/>
  <c r="AA19" i="65"/>
  <c r="AE19" i="65"/>
  <c r="AI19" i="65"/>
  <c r="AM19" i="65"/>
  <c r="AQ19" i="65"/>
  <c r="AU19" i="65"/>
  <c r="AY19" i="65"/>
  <c r="BG19" i="65"/>
  <c r="BC19" i="65"/>
  <c r="BK19" i="65"/>
  <c r="O19" i="65"/>
  <c r="E20" i="40"/>
  <c r="AY20" i="40"/>
  <c r="AU20" i="40"/>
  <c r="AQ20" i="40"/>
  <c r="AM20" i="40"/>
  <c r="AI20" i="40"/>
  <c r="AA20" i="40"/>
  <c r="W20" i="40"/>
  <c r="BW19" i="65"/>
  <c r="BS19" i="65"/>
  <c r="BO19" i="65"/>
  <c r="AC20" i="40"/>
  <c r="BE19" i="65"/>
  <c r="G19" i="65"/>
  <c r="I19" i="65"/>
  <c r="M19" i="65"/>
  <c r="S19" i="65"/>
  <c r="Y19" i="65"/>
  <c r="AC19" i="65"/>
  <c r="AG19" i="65"/>
  <c r="AK19" i="65"/>
  <c r="AO19" i="65"/>
  <c r="AS19" i="65"/>
  <c r="AW19" i="65"/>
  <c r="BA19" i="65"/>
  <c r="BI19" i="65"/>
  <c r="U19" i="65"/>
  <c r="BM19" i="65"/>
  <c r="Y57" i="1"/>
  <c r="AE20" i="40"/>
  <c r="G20" i="40"/>
  <c r="I20" i="40"/>
  <c r="M20" i="40"/>
  <c r="O20" i="40"/>
  <c r="Q20" i="40"/>
  <c r="S20" i="40"/>
  <c r="BA20" i="40"/>
  <c r="AW20" i="40"/>
  <c r="AS20" i="40"/>
  <c r="AO20" i="40"/>
  <c r="AK20" i="40"/>
  <c r="AG20" i="40"/>
  <c r="Y20" i="40"/>
  <c r="Y49" i="1"/>
  <c r="BU19" i="65"/>
  <c r="M19" i="40"/>
  <c r="AQ19" i="40"/>
  <c r="AI19" i="40"/>
  <c r="Y42" i="1"/>
  <c r="Y51" i="1"/>
  <c r="E19" i="40"/>
  <c r="AE19" i="40"/>
  <c r="I19" i="40"/>
  <c r="S19" i="40"/>
  <c r="K18" i="65"/>
  <c r="W18" i="65"/>
  <c r="AA18" i="65"/>
  <c r="AE18" i="65"/>
  <c r="AI18" i="65"/>
  <c r="AM18" i="65"/>
  <c r="AQ18" i="65"/>
  <c r="AU18" i="65"/>
  <c r="AY18" i="65"/>
  <c r="BG18" i="65"/>
  <c r="AC19" i="40"/>
  <c r="U18" i="65"/>
  <c r="BK18" i="65"/>
  <c r="O18" i="65"/>
  <c r="BW18" i="65"/>
  <c r="BS18" i="65"/>
  <c r="BO18" i="65"/>
  <c r="BE18" i="65"/>
  <c r="AY19" i="40"/>
  <c r="Y53" i="1"/>
  <c r="Y46" i="1"/>
  <c r="Y54" i="1"/>
  <c r="O19" i="40"/>
  <c r="U19" i="40"/>
  <c r="I18" i="65"/>
  <c r="M18" i="65"/>
  <c r="S18" i="65"/>
  <c r="Y18" i="65"/>
  <c r="AC18" i="65"/>
  <c r="AG18" i="65"/>
  <c r="AK18" i="65"/>
  <c r="AO18" i="65"/>
  <c r="AS18" i="65"/>
  <c r="AW18" i="65"/>
  <c r="BA18" i="65"/>
  <c r="BI18" i="65"/>
  <c r="BC18" i="65"/>
  <c r="G18" i="65"/>
  <c r="AU19" i="40"/>
  <c r="AM19" i="40"/>
  <c r="AA19" i="40"/>
  <c r="W19" i="40"/>
  <c r="Y45" i="1"/>
  <c r="Y13" i="1"/>
  <c r="Y11" i="1"/>
  <c r="Y30" i="1"/>
  <c r="Y28" i="1"/>
  <c r="Y24" i="1"/>
  <c r="Y22" i="1"/>
  <c r="Y18" i="1"/>
  <c r="Y14" i="1"/>
  <c r="G19" i="40"/>
  <c r="Q19" i="40"/>
  <c r="BA19" i="40"/>
  <c r="AW19" i="40"/>
  <c r="AS19" i="40"/>
  <c r="AO19" i="40"/>
  <c r="AK19" i="40"/>
  <c r="AG19" i="40"/>
  <c r="Y19" i="40"/>
  <c r="BU18" i="65"/>
  <c r="BQ18" i="65"/>
  <c r="Y17" i="65"/>
  <c r="AI17" i="65"/>
  <c r="AQ17" i="65"/>
  <c r="AS17" i="65"/>
  <c r="BU17" i="65"/>
  <c r="BQ17" i="65"/>
  <c r="AC18" i="40"/>
  <c r="G17" i="65"/>
  <c r="U18" i="40"/>
  <c r="I18" i="40"/>
  <c r="O18" i="40"/>
  <c r="S18" i="40"/>
  <c r="AY18" i="40"/>
  <c r="AU18" i="40"/>
  <c r="AQ18" i="40"/>
  <c r="AM18" i="40"/>
  <c r="AI18" i="40"/>
  <c r="AA18" i="40"/>
  <c r="W18" i="40"/>
  <c r="M17" i="65"/>
  <c r="W17" i="65"/>
  <c r="AG17" i="65"/>
  <c r="AO17" i="65"/>
  <c r="AW17" i="65"/>
  <c r="BG17" i="65"/>
  <c r="BC17" i="65"/>
  <c r="BK17" i="65"/>
  <c r="O17" i="65"/>
  <c r="AE18" i="40"/>
  <c r="E18" i="40"/>
  <c r="K17" i="65"/>
  <c r="S17" i="65"/>
  <c r="AE17" i="65"/>
  <c r="AE16" i="65" s="1"/>
  <c r="AM17" i="65"/>
  <c r="BA17" i="65"/>
  <c r="BW17" i="65"/>
  <c r="BS17" i="65"/>
  <c r="BO17" i="65"/>
  <c r="BE17" i="65"/>
  <c r="G18" i="40"/>
  <c r="M18" i="40"/>
  <c r="Q18" i="40"/>
  <c r="BA18" i="40"/>
  <c r="AW18" i="40"/>
  <c r="AS18" i="40"/>
  <c r="AO18" i="40"/>
  <c r="AK18" i="40"/>
  <c r="AG18" i="40"/>
  <c r="Y18" i="40"/>
  <c r="I17" i="65"/>
  <c r="AA17" i="65"/>
  <c r="AC17" i="65"/>
  <c r="AK17" i="65"/>
  <c r="AU17" i="65"/>
  <c r="AY17" i="65"/>
  <c r="BI17" i="65"/>
  <c r="U17" i="65"/>
  <c r="AW16" i="40"/>
  <c r="Y16" i="40"/>
  <c r="AC16" i="40"/>
  <c r="BU15" i="65"/>
  <c r="AU15" i="65"/>
  <c r="W15" i="65"/>
  <c r="E16" i="40"/>
  <c r="BA16" i="40"/>
  <c r="AK16" i="40"/>
  <c r="Q16" i="40"/>
  <c r="AY16" i="40"/>
  <c r="AI16" i="40"/>
  <c r="BW15" i="65"/>
  <c r="BO15" i="65"/>
  <c r="BE15" i="65"/>
  <c r="AW15" i="65"/>
  <c r="AO15" i="65"/>
  <c r="AG15" i="65"/>
  <c r="Y15" i="65"/>
  <c r="I15" i="65"/>
  <c r="AG16" i="40"/>
  <c r="AU16" i="40"/>
  <c r="BK15" i="65"/>
  <c r="AM15" i="65"/>
  <c r="AE15" i="65"/>
  <c r="G16" i="40"/>
  <c r="AS16" i="40"/>
  <c r="AA16" i="40"/>
  <c r="I16" i="40"/>
  <c r="AQ16" i="40"/>
  <c r="BS15" i="65"/>
  <c r="BI15" i="65"/>
  <c r="BA15" i="65"/>
  <c r="AS15" i="65"/>
  <c r="AK15" i="65"/>
  <c r="AC15" i="65"/>
  <c r="U15" i="65"/>
  <c r="M15" i="65"/>
  <c r="AE16" i="40"/>
  <c r="M16" i="40"/>
  <c r="U16" i="40"/>
  <c r="BC15" i="65"/>
  <c r="O15" i="65"/>
  <c r="O16" i="40"/>
  <c r="AO16" i="40"/>
  <c r="W16" i="40"/>
  <c r="S16" i="40"/>
  <c r="AM16" i="40"/>
  <c r="G15" i="65"/>
  <c r="BM15" i="65"/>
  <c r="BQ15" i="65"/>
  <c r="BG15" i="65"/>
  <c r="AY15" i="65"/>
  <c r="AQ15" i="65"/>
  <c r="AI15" i="65"/>
  <c r="AA15" i="65"/>
  <c r="S15" i="65"/>
  <c r="I14" i="65"/>
  <c r="M14" i="65"/>
  <c r="S14" i="65"/>
  <c r="Y14" i="65"/>
  <c r="AC14" i="65"/>
  <c r="BW14" i="65"/>
  <c r="BS14" i="65"/>
  <c r="BO14" i="65"/>
  <c r="AC15" i="40"/>
  <c r="U15" i="40"/>
  <c r="E15" i="40"/>
  <c r="M15" i="40"/>
  <c r="U58" i="1"/>
  <c r="AE15" i="40"/>
  <c r="AO15" i="40"/>
  <c r="S15" i="40"/>
  <c r="AI15" i="40"/>
  <c r="BA15" i="40"/>
  <c r="AM15" i="40"/>
  <c r="AG14" i="65"/>
  <c r="AK14" i="65"/>
  <c r="AO14" i="65"/>
  <c r="AS14" i="65"/>
  <c r="AW14" i="65"/>
  <c r="BA14" i="65"/>
  <c r="BI14" i="65"/>
  <c r="BC14" i="65"/>
  <c r="BE14" i="65"/>
  <c r="G14" i="65"/>
  <c r="O14" i="65"/>
  <c r="I15" i="40"/>
  <c r="AQ15" i="40"/>
  <c r="O15" i="40"/>
  <c r="AK15" i="40"/>
  <c r="AA15" i="40"/>
  <c r="Y15" i="40"/>
  <c r="AS15" i="40"/>
  <c r="K14" i="65"/>
  <c r="W14" i="65"/>
  <c r="AA14" i="65"/>
  <c r="BU14" i="65"/>
  <c r="BQ14" i="65"/>
  <c r="AW15" i="40"/>
  <c r="AU15" i="40"/>
  <c r="Q15" i="40"/>
  <c r="W15" i="40"/>
  <c r="AY15" i="40"/>
  <c r="G15" i="40"/>
  <c r="AG15" i="40"/>
  <c r="AE14" i="65"/>
  <c r="AI14" i="65"/>
  <c r="AM14" i="65"/>
  <c r="AQ14" i="65"/>
  <c r="AU14" i="65"/>
  <c r="AY14" i="65"/>
  <c r="BG14" i="65"/>
  <c r="BK14" i="65"/>
  <c r="U14" i="65"/>
  <c r="AY14" i="40"/>
  <c r="AO14" i="40"/>
  <c r="E14" i="40"/>
  <c r="S14" i="40"/>
  <c r="AM14" i="40"/>
  <c r="G14" i="40"/>
  <c r="AS14" i="40"/>
  <c r="AA14" i="40"/>
  <c r="BC13" i="65"/>
  <c r="AC14" i="40"/>
  <c r="BM13" i="65"/>
  <c r="I13" i="65"/>
  <c r="M13" i="65"/>
  <c r="S13" i="65"/>
  <c r="Y13" i="65"/>
  <c r="AC13" i="65"/>
  <c r="AE13" i="65"/>
  <c r="U14" i="40" s="1"/>
  <c r="AI13" i="65"/>
  <c r="AM13" i="65"/>
  <c r="AQ13" i="65"/>
  <c r="AU13" i="65"/>
  <c r="AY13" i="65"/>
  <c r="BG13" i="65"/>
  <c r="BK13" i="65"/>
  <c r="BW13" i="65"/>
  <c r="BS13" i="65"/>
  <c r="BO13" i="65"/>
  <c r="O13" i="65"/>
  <c r="AI14" i="40"/>
  <c r="W14" i="40"/>
  <c r="Q14" i="40"/>
  <c r="AU14" i="40"/>
  <c r="Y14" i="40"/>
  <c r="BA14" i="40"/>
  <c r="AK14" i="40"/>
  <c r="BE13" i="65"/>
  <c r="U13" i="65"/>
  <c r="AE14" i="40"/>
  <c r="O14" i="40"/>
  <c r="I14" i="40"/>
  <c r="AQ14" i="40"/>
  <c r="M14" i="40"/>
  <c r="AW14" i="40"/>
  <c r="AG14" i="40"/>
  <c r="K13" i="65"/>
  <c r="W13" i="65"/>
  <c r="AA13" i="65"/>
  <c r="AG13" i="65"/>
  <c r="AK13" i="65"/>
  <c r="AO13" i="65"/>
  <c r="AS13" i="65"/>
  <c r="AW13" i="65"/>
  <c r="BA13" i="65"/>
  <c r="BI13" i="65"/>
  <c r="BU13" i="65"/>
  <c r="BQ13" i="65"/>
  <c r="BA13" i="40"/>
  <c r="G13" i="40"/>
  <c r="E13" i="40"/>
  <c r="AM13" i="40"/>
  <c r="S13" i="40"/>
  <c r="W13" i="40"/>
  <c r="I13" i="40"/>
  <c r="AK13" i="40"/>
  <c r="K12" i="65"/>
  <c r="W12" i="65"/>
  <c r="AA12" i="65"/>
  <c r="AG12" i="65"/>
  <c r="AK12" i="65"/>
  <c r="AO12" i="65"/>
  <c r="AS12" i="65"/>
  <c r="AW12" i="65"/>
  <c r="BA12" i="65"/>
  <c r="BI12" i="65"/>
  <c r="BU12" i="65"/>
  <c r="BQ12" i="65"/>
  <c r="AC13" i="40"/>
  <c r="G12" i="65"/>
  <c r="U12" i="65"/>
  <c r="O12" i="65"/>
  <c r="BM12" i="65"/>
  <c r="Y13" i="40"/>
  <c r="AA13" i="40"/>
  <c r="M13" i="40"/>
  <c r="Q13" i="40"/>
  <c r="AO13" i="40"/>
  <c r="AU13" i="40"/>
  <c r="AW13" i="40"/>
  <c r="I12" i="65"/>
  <c r="M12" i="65"/>
  <c r="S12" i="65"/>
  <c r="Y12" i="65"/>
  <c r="AC12" i="65"/>
  <c r="AE12" i="65"/>
  <c r="U13" i="40" s="1"/>
  <c r="AI12" i="65"/>
  <c r="AM12" i="65"/>
  <c r="AQ12" i="65"/>
  <c r="AU12" i="65"/>
  <c r="AY12" i="65"/>
  <c r="BG12" i="65"/>
  <c r="BK12" i="65"/>
  <c r="BW12" i="65"/>
  <c r="BS12" i="65"/>
  <c r="BO12" i="65"/>
  <c r="AE13" i="40"/>
  <c r="O13" i="40"/>
  <c r="AY13" i="40"/>
  <c r="AQ13" i="40"/>
  <c r="AG13" i="40"/>
  <c r="AI13" i="40"/>
  <c r="AS13" i="40"/>
  <c r="BC12" i="65"/>
  <c r="O34" i="1"/>
  <c r="AC12" i="40"/>
  <c r="BE11" i="65"/>
  <c r="U11" i="65"/>
  <c r="AK12" i="40"/>
  <c r="AI12" i="40"/>
  <c r="AE12" i="40"/>
  <c r="AW12" i="40"/>
  <c r="AG12" i="40"/>
  <c r="M12" i="40"/>
  <c r="AU12" i="40"/>
  <c r="Y12" i="40"/>
  <c r="K11" i="65"/>
  <c r="W11" i="65"/>
  <c r="AA11" i="65"/>
  <c r="AG11" i="65"/>
  <c r="AK11" i="65"/>
  <c r="AO11" i="65"/>
  <c r="AS11" i="65"/>
  <c r="AW11" i="65"/>
  <c r="BA11" i="65"/>
  <c r="BI11" i="65"/>
  <c r="BU11" i="65"/>
  <c r="BQ11" i="65"/>
  <c r="O11" i="65"/>
  <c r="E12" i="40"/>
  <c r="AY12" i="40"/>
  <c r="Q12" i="40"/>
  <c r="AS12" i="40"/>
  <c r="AA12" i="40"/>
  <c r="I12" i="40"/>
  <c r="AQ12" i="40"/>
  <c r="BC11" i="65"/>
  <c r="BM11" i="65"/>
  <c r="BA12" i="40"/>
  <c r="G12" i="40"/>
  <c r="O12" i="40"/>
  <c r="AO12" i="40"/>
  <c r="W12" i="40"/>
  <c r="S12" i="40"/>
  <c r="AM12" i="40"/>
  <c r="I11" i="65"/>
  <c r="M11" i="65"/>
  <c r="S11" i="65"/>
  <c r="Y11" i="65"/>
  <c r="AC11" i="65"/>
  <c r="AE11" i="65"/>
  <c r="U12" i="40" s="1"/>
  <c r="AI11" i="65"/>
  <c r="AM11" i="65"/>
  <c r="AQ11" i="65"/>
  <c r="AU11" i="65"/>
  <c r="AY11" i="65"/>
  <c r="BG11" i="65"/>
  <c r="BK11" i="65"/>
  <c r="BW11" i="65"/>
  <c r="BS11" i="65"/>
  <c r="BO11" i="65"/>
  <c r="O11" i="40"/>
  <c r="Q11" i="40"/>
  <c r="BO10" i="65"/>
  <c r="AM10" i="65"/>
  <c r="BQ10" i="65"/>
  <c r="AE11" i="40"/>
  <c r="BA11" i="40"/>
  <c r="AY11" i="40"/>
  <c r="AI11" i="40"/>
  <c r="S11" i="40"/>
  <c r="AA11" i="40"/>
  <c r="AW10" i="65"/>
  <c r="M10" i="65"/>
  <c r="BA10" i="65"/>
  <c r="AQ10" i="65"/>
  <c r="BK10" i="65"/>
  <c r="AS10" i="65"/>
  <c r="AE10" i="65"/>
  <c r="U11" i="40" s="1"/>
  <c r="AC11" i="40"/>
  <c r="O10" i="65"/>
  <c r="E11" i="40"/>
  <c r="AG11" i="40"/>
  <c r="AC10" i="65"/>
  <c r="AK10" i="65"/>
  <c r="AO10" i="65"/>
  <c r="BE10" i="65"/>
  <c r="G11" i="40"/>
  <c r="AO11" i="40"/>
  <c r="AU11" i="40"/>
  <c r="Y11" i="40"/>
  <c r="AW11" i="40"/>
  <c r="BW10" i="65"/>
  <c r="Y10" i="65"/>
  <c r="K10" i="65"/>
  <c r="AU10" i="65"/>
  <c r="I10" i="65"/>
  <c r="BI10" i="65"/>
  <c r="AI10" i="65"/>
  <c r="G10" i="65"/>
  <c r="W11" i="40"/>
  <c r="AM11" i="40"/>
  <c r="BG10" i="65"/>
  <c r="AA10" i="65"/>
  <c r="M11" i="40"/>
  <c r="AK11" i="40"/>
  <c r="AQ11" i="40"/>
  <c r="I11" i="40"/>
  <c r="AS11" i="40"/>
  <c r="BS10" i="65"/>
  <c r="AG10" i="65"/>
  <c r="W10" i="65"/>
  <c r="AY10" i="65"/>
  <c r="S10" i="65"/>
  <c r="BU10" i="65"/>
  <c r="BC10" i="65"/>
  <c r="U10" i="65"/>
  <c r="G34" i="1"/>
  <c r="N67" i="40"/>
  <c r="BV66" i="65"/>
  <c r="BV78" i="65" s="1"/>
  <c r="BN66" i="65"/>
  <c r="BN78" i="65" s="1"/>
  <c r="P67" i="40"/>
  <c r="P80" i="40" s="1"/>
  <c r="H67" i="40"/>
  <c r="L67" i="40"/>
  <c r="V67" i="40"/>
  <c r="V80" i="40" s="1"/>
  <c r="BF66" i="65"/>
  <c r="N66" i="65"/>
  <c r="R67" i="40"/>
  <c r="R80" i="40" s="1"/>
  <c r="AD67" i="40"/>
  <c r="AD80" i="40" s="1"/>
  <c r="AV67" i="40"/>
  <c r="BB66" i="65"/>
  <c r="BT66" i="65"/>
  <c r="BJ66" i="65"/>
  <c r="BJ78" i="65" s="1"/>
  <c r="AT66" i="65"/>
  <c r="AL66" i="65"/>
  <c r="T67" i="40"/>
  <c r="T80" i="40" s="1"/>
  <c r="X66" i="65"/>
  <c r="T66" i="65"/>
  <c r="B67" i="65"/>
  <c r="B68" i="40"/>
  <c r="F67" i="40"/>
  <c r="BH78" i="65" l="1"/>
  <c r="L78" i="65"/>
  <c r="AJ80" i="40"/>
  <c r="B75" i="40"/>
  <c r="BF78" i="65"/>
  <c r="D29" i="65"/>
  <c r="D27" i="65"/>
  <c r="BL78" i="65"/>
  <c r="D70" i="65"/>
  <c r="B67" i="40"/>
  <c r="A81" i="35"/>
  <c r="A82" i="35" s="1"/>
  <c r="Z78" i="65"/>
  <c r="B23" i="40"/>
  <c r="B51" i="40"/>
  <c r="B17" i="40"/>
  <c r="B34" i="40"/>
  <c r="D26" i="65"/>
  <c r="AL80" i="40"/>
  <c r="D31" i="65"/>
  <c r="D19" i="65"/>
  <c r="D32" i="65"/>
  <c r="N80" i="40"/>
  <c r="AG23" i="40"/>
  <c r="D8" i="65"/>
  <c r="AH80" i="40"/>
  <c r="D55" i="65"/>
  <c r="D72" i="65"/>
  <c r="T6" i="40"/>
  <c r="B6" i="40" s="1"/>
  <c r="D48" i="65"/>
  <c r="D30" i="65"/>
  <c r="A46" i="51"/>
  <c r="A47" i="51" s="1"/>
  <c r="M22" i="65"/>
  <c r="AG22" i="65"/>
  <c r="BE22" i="65"/>
  <c r="A33" i="17"/>
  <c r="A34" i="17" s="1"/>
  <c r="D18" i="65"/>
  <c r="AR78" i="65"/>
  <c r="X80" i="40"/>
  <c r="T78" i="65"/>
  <c r="H78" i="65"/>
  <c r="BB78" i="65"/>
  <c r="AV80" i="40"/>
  <c r="D21" i="65"/>
  <c r="D11" i="65"/>
  <c r="D10" i="65"/>
  <c r="D49" i="65"/>
  <c r="D28" i="65"/>
  <c r="AS22" i="65"/>
  <c r="AA23" i="40"/>
  <c r="G23" i="40"/>
  <c r="AC22" i="65"/>
  <c r="AM23" i="40"/>
  <c r="S23" i="40"/>
  <c r="AG16" i="65"/>
  <c r="I17" i="40"/>
  <c r="BE16" i="65"/>
  <c r="N78" i="65"/>
  <c r="H80" i="40"/>
  <c r="AJ78" i="65"/>
  <c r="D17" i="65"/>
  <c r="A16" i="75"/>
  <c r="A17" i="75"/>
  <c r="D77" i="65"/>
  <c r="D7" i="65"/>
  <c r="D20" i="65"/>
  <c r="D12" i="65"/>
  <c r="D42" i="65"/>
  <c r="D36" i="65"/>
  <c r="D24" i="65"/>
  <c r="BO16" i="65"/>
  <c r="D69" i="65"/>
  <c r="AX78" i="65"/>
  <c r="D14" i="65"/>
  <c r="D13" i="65"/>
  <c r="AN80" i="40"/>
  <c r="AP80" i="40"/>
  <c r="BT78" i="65"/>
  <c r="L80" i="40"/>
  <c r="D80" i="40"/>
  <c r="D74" i="65"/>
  <c r="AL78" i="65"/>
  <c r="AD78" i="65"/>
  <c r="AZ80" i="40"/>
  <c r="AP78" i="65"/>
  <c r="AF80" i="40"/>
  <c r="D67" i="65"/>
  <c r="BS22" i="65"/>
  <c r="O22" i="65"/>
  <c r="AW22" i="65"/>
  <c r="W23" i="40"/>
  <c r="W22" i="65"/>
  <c r="AQ22" i="65"/>
  <c r="AA22" i="65"/>
  <c r="S22" i="65"/>
  <c r="BC22" i="65"/>
  <c r="BA22" i="65"/>
  <c r="AL34" i="1"/>
  <c r="G16" i="65"/>
  <c r="AQ16" i="65"/>
  <c r="BM16" i="65"/>
  <c r="AU16" i="65"/>
  <c r="K16" i="65"/>
  <c r="AA17" i="40"/>
  <c r="Z80" i="40"/>
  <c r="AX80" i="40"/>
  <c r="D43" i="65"/>
  <c r="X58" i="1"/>
  <c r="B51" i="1"/>
  <c r="B25" i="1"/>
  <c r="B21" i="1"/>
  <c r="B44" i="1"/>
  <c r="B12" i="1"/>
  <c r="B53" i="1"/>
  <c r="B20" i="1"/>
  <c r="AI22" i="65"/>
  <c r="AY22" i="65"/>
  <c r="BQ22" i="65"/>
  <c r="G22" i="65"/>
  <c r="I23" i="40"/>
  <c r="AE23" i="40"/>
  <c r="AU23" i="40"/>
  <c r="BK22" i="65"/>
  <c r="AC16" i="65"/>
  <c r="AA16" i="65"/>
  <c r="BC16" i="65"/>
  <c r="BA16" i="65"/>
  <c r="AU17" i="40"/>
  <c r="BQ16" i="65"/>
  <c r="D62" i="65"/>
  <c r="C62" i="65"/>
  <c r="C63" i="40"/>
  <c r="C59" i="65"/>
  <c r="C60" i="40"/>
  <c r="D59" i="65"/>
  <c r="AP63" i="65"/>
  <c r="BP63" i="65"/>
  <c r="C58" i="65"/>
  <c r="C59" i="40"/>
  <c r="C58" i="40"/>
  <c r="C57" i="65"/>
  <c r="A20" i="77"/>
  <c r="AB64" i="40"/>
  <c r="AH64" i="40"/>
  <c r="C55" i="40"/>
  <c r="C54" i="65"/>
  <c r="B50" i="65"/>
  <c r="D54" i="65"/>
  <c r="B45" i="1"/>
  <c r="D47" i="65"/>
  <c r="V64" i="40"/>
  <c r="B55" i="1"/>
  <c r="D46" i="65"/>
  <c r="D41" i="65"/>
  <c r="D40" i="65"/>
  <c r="AH63" i="65"/>
  <c r="I34" i="40"/>
  <c r="BV63" i="65"/>
  <c r="AB63" i="65"/>
  <c r="D37" i="65"/>
  <c r="AM33" i="65"/>
  <c r="BG33" i="65"/>
  <c r="Y33" i="65"/>
  <c r="U33" i="65"/>
  <c r="BO33" i="65"/>
  <c r="AA33" i="65"/>
  <c r="AS33" i="65"/>
  <c r="AT63" i="65"/>
  <c r="AQ33" i="65"/>
  <c r="AC33" i="65"/>
  <c r="AD63" i="65"/>
  <c r="AV63" i="65"/>
  <c r="W33" i="65"/>
  <c r="AO33" i="65"/>
  <c r="B15" i="1"/>
  <c r="AU34" i="40"/>
  <c r="AZ63" i="65"/>
  <c r="D35" i="65"/>
  <c r="C35" i="65"/>
  <c r="C36" i="40"/>
  <c r="U16" i="65"/>
  <c r="AK16" i="65"/>
  <c r="AM16" i="65"/>
  <c r="M17" i="40"/>
  <c r="BG16" i="65"/>
  <c r="W16" i="65"/>
  <c r="BW16" i="65"/>
  <c r="S16" i="65"/>
  <c r="AS16" i="65"/>
  <c r="B41" i="1"/>
  <c r="BI16" i="65"/>
  <c r="BS16" i="65"/>
  <c r="AE17" i="40"/>
  <c r="AI17" i="40"/>
  <c r="U17" i="40"/>
  <c r="Y16" i="65"/>
  <c r="AY16" i="65"/>
  <c r="AM17" i="40"/>
  <c r="AK17" i="40"/>
  <c r="BA17" i="40"/>
  <c r="BK16" i="65"/>
  <c r="AO16" i="65"/>
  <c r="Z64" i="40"/>
  <c r="B13" i="1"/>
  <c r="C52" i="40"/>
  <c r="C51" i="65"/>
  <c r="B42" i="1"/>
  <c r="B48" i="1"/>
  <c r="B6" i="65"/>
  <c r="N63" i="65"/>
  <c r="B11" i="1"/>
  <c r="BL63" i="65"/>
  <c r="B32" i="1"/>
  <c r="AF63" i="65"/>
  <c r="AA34" i="40"/>
  <c r="AK34" i="40"/>
  <c r="B73" i="65"/>
  <c r="F80" i="40"/>
  <c r="AT78" i="65"/>
  <c r="X78" i="65"/>
  <c r="C44" i="40"/>
  <c r="AW17" i="40"/>
  <c r="G17" i="40"/>
  <c r="AY17" i="40"/>
  <c r="D9" i="65"/>
  <c r="AF64" i="40"/>
  <c r="AK23" i="40"/>
  <c r="O23" i="40"/>
  <c r="AI23" i="40"/>
  <c r="AY23" i="40"/>
  <c r="AC23" i="40"/>
  <c r="O34" i="40"/>
  <c r="AI34" i="40"/>
  <c r="AY34" i="40"/>
  <c r="D45" i="65"/>
  <c r="D68" i="65"/>
  <c r="AS23" i="40"/>
  <c r="AM34" i="40"/>
  <c r="M34" i="40"/>
  <c r="Q17" i="40"/>
  <c r="O17" i="40"/>
  <c r="AX64" i="40"/>
  <c r="T64" i="40"/>
  <c r="Q23" i="40"/>
  <c r="BA23" i="40"/>
  <c r="AO23" i="40"/>
  <c r="W34" i="40"/>
  <c r="AQ34" i="40"/>
  <c r="BA34" i="40"/>
  <c r="S34" i="40"/>
  <c r="Q34" i="40"/>
  <c r="AS34" i="40"/>
  <c r="X63" i="65"/>
  <c r="D58" i="1"/>
  <c r="B29" i="1"/>
  <c r="H64" i="40"/>
  <c r="X64" i="40"/>
  <c r="AD64" i="40"/>
  <c r="L64" i="40"/>
  <c r="R63" i="65"/>
  <c r="BN63" i="65"/>
  <c r="B31" i="1"/>
  <c r="B46" i="1"/>
  <c r="B57" i="1"/>
  <c r="AP64" i="40"/>
  <c r="B43" i="1"/>
  <c r="B23" i="1"/>
  <c r="BT63" i="65"/>
  <c r="N64" i="40"/>
  <c r="B16" i="1"/>
  <c r="BJ63" i="65"/>
  <c r="T63" i="65"/>
  <c r="C8" i="65"/>
  <c r="C8" i="40"/>
  <c r="B27" i="1"/>
  <c r="AK33" i="65"/>
  <c r="AE34" i="40"/>
  <c r="M33" i="65"/>
  <c r="AW34" i="40"/>
  <c r="AU33" i="65"/>
  <c r="BC33" i="65"/>
  <c r="AR63" i="65"/>
  <c r="B28" i="1"/>
  <c r="BD63" i="65"/>
  <c r="P64" i="40"/>
  <c r="BF63" i="65"/>
  <c r="Z63" i="65"/>
  <c r="V63" i="65"/>
  <c r="B14" i="1"/>
  <c r="B18" i="1"/>
  <c r="AT64" i="40"/>
  <c r="AL63" i="65"/>
  <c r="AN64" i="40"/>
  <c r="B52" i="1"/>
  <c r="AJ64" i="40"/>
  <c r="B19" i="1"/>
  <c r="B30" i="1"/>
  <c r="H63" i="65"/>
  <c r="BR63" i="65"/>
  <c r="D64" i="40"/>
  <c r="BB63" i="65"/>
  <c r="R64" i="40"/>
  <c r="J63" i="65"/>
  <c r="AN63" i="65"/>
  <c r="B26" i="1"/>
  <c r="B56" i="1"/>
  <c r="AZ64" i="40"/>
  <c r="Y22" i="65"/>
  <c r="Y23" i="40"/>
  <c r="AQ23" i="40"/>
  <c r="U23" i="40"/>
  <c r="AE22" i="65"/>
  <c r="B22" i="65"/>
  <c r="B40" i="1"/>
  <c r="B17" i="1"/>
  <c r="B22" i="1"/>
  <c r="AR64" i="40"/>
  <c r="AO22" i="65"/>
  <c r="K22" i="65"/>
  <c r="BW22" i="65"/>
  <c r="M23" i="40"/>
  <c r="AW23" i="40"/>
  <c r="AJ63" i="65"/>
  <c r="AV64" i="40"/>
  <c r="BH63" i="65"/>
  <c r="L63" i="65"/>
  <c r="BU22" i="65"/>
  <c r="BM22" i="65"/>
  <c r="AX63" i="65"/>
  <c r="D76" i="65"/>
  <c r="B33" i="1"/>
  <c r="B54" i="1"/>
  <c r="F64" i="40"/>
  <c r="C48" i="65"/>
  <c r="B49" i="1"/>
  <c r="AL64" i="40"/>
  <c r="AW34" i="1"/>
  <c r="BI33" i="65"/>
  <c r="BS33" i="65"/>
  <c r="S33" i="65"/>
  <c r="C49" i="40"/>
  <c r="B47" i="1"/>
  <c r="F63" i="65"/>
  <c r="B39" i="1"/>
  <c r="Y34" i="40"/>
  <c r="G34" i="40"/>
  <c r="BM33" i="65"/>
  <c r="O33" i="65"/>
  <c r="AI33" i="65"/>
  <c r="C48" i="40"/>
  <c r="C47" i="65"/>
  <c r="AY33" i="65"/>
  <c r="AO34" i="40"/>
  <c r="BA33" i="65"/>
  <c r="G33" i="65"/>
  <c r="C47" i="40"/>
  <c r="AG34" i="40"/>
  <c r="C46" i="65"/>
  <c r="C46" i="40"/>
  <c r="C45" i="65"/>
  <c r="D44" i="65"/>
  <c r="C45" i="40"/>
  <c r="C44" i="65"/>
  <c r="BK33" i="65"/>
  <c r="C43" i="65"/>
  <c r="C41" i="65"/>
  <c r="AC34" i="40"/>
  <c r="C42" i="40"/>
  <c r="K33" i="65"/>
  <c r="AG33" i="65"/>
  <c r="BQ33" i="65"/>
  <c r="C40" i="65"/>
  <c r="C41" i="40"/>
  <c r="BU33" i="65"/>
  <c r="AW33" i="65"/>
  <c r="C39" i="40"/>
  <c r="AX34" i="1"/>
  <c r="BE33" i="65"/>
  <c r="C38" i="65"/>
  <c r="AX58" i="1"/>
  <c r="C38" i="40"/>
  <c r="BW33" i="65"/>
  <c r="C37" i="65"/>
  <c r="I33" i="65"/>
  <c r="C34" i="65"/>
  <c r="AE33" i="65"/>
  <c r="U35" i="40"/>
  <c r="U34" i="40" s="1"/>
  <c r="E34" i="40"/>
  <c r="D34" i="65"/>
  <c r="B33" i="65"/>
  <c r="AW58" i="1"/>
  <c r="C32" i="40"/>
  <c r="C31" i="65"/>
  <c r="U22" i="65"/>
  <c r="AL58" i="1"/>
  <c r="AK34" i="1"/>
  <c r="AU22" i="65"/>
  <c r="AK58" i="1"/>
  <c r="C28" i="40"/>
  <c r="C27" i="65"/>
  <c r="C23" i="65"/>
  <c r="I22" i="65"/>
  <c r="E23" i="40"/>
  <c r="C23" i="40" s="1"/>
  <c r="C24" i="40"/>
  <c r="AG17" i="40"/>
  <c r="X34" i="1"/>
  <c r="AO17" i="40"/>
  <c r="O16" i="65"/>
  <c r="AW16" i="65"/>
  <c r="M16" i="65"/>
  <c r="S17" i="40"/>
  <c r="AI16" i="65"/>
  <c r="B24" i="1"/>
  <c r="W17" i="40"/>
  <c r="AQ17" i="40"/>
  <c r="B16" i="65"/>
  <c r="D34" i="1"/>
  <c r="B10" i="1"/>
  <c r="B50" i="1"/>
  <c r="BW7" i="65"/>
  <c r="AU7" i="65"/>
  <c r="AE7" i="65"/>
  <c r="U7" i="40" s="1"/>
  <c r="AA7" i="65"/>
  <c r="AY7" i="40"/>
  <c r="AQ7" i="40"/>
  <c r="BA7" i="65"/>
  <c r="AK7" i="65"/>
  <c r="Q7" i="40"/>
  <c r="AG7" i="40"/>
  <c r="G7" i="65"/>
  <c r="Y7" i="65"/>
  <c r="S7" i="40"/>
  <c r="M7" i="40"/>
  <c r="BK7" i="65"/>
  <c r="AQ7" i="65"/>
  <c r="BM7" i="65"/>
  <c r="W7" i="65"/>
  <c r="W7" i="40"/>
  <c r="BA7" i="40"/>
  <c r="BQ7" i="65"/>
  <c r="AW7" i="65"/>
  <c r="AG7" i="65"/>
  <c r="O7" i="40"/>
  <c r="Y7" i="40"/>
  <c r="BE7" i="65"/>
  <c r="S7" i="65"/>
  <c r="AS7" i="40"/>
  <c r="AY7" i="65"/>
  <c r="U7" i="65"/>
  <c r="AE7" i="40"/>
  <c r="BI7" i="65"/>
  <c r="G7" i="40"/>
  <c r="AC7" i="65"/>
  <c r="I7" i="65"/>
  <c r="BO7" i="65"/>
  <c r="BG7" i="65"/>
  <c r="AM7" i="65"/>
  <c r="O7" i="65"/>
  <c r="I7" i="40"/>
  <c r="AU7" i="40"/>
  <c r="BU7" i="65"/>
  <c r="AS7" i="65"/>
  <c r="AI7" i="40"/>
  <c r="AA7" i="40"/>
  <c r="AK7" i="40"/>
  <c r="BC7" i="65"/>
  <c r="M7" i="65"/>
  <c r="AW7" i="40"/>
  <c r="BS7" i="65"/>
  <c r="AI7" i="65"/>
  <c r="K7" i="65"/>
  <c r="AM7" i="40"/>
  <c r="AO7" i="65"/>
  <c r="E7" i="40"/>
  <c r="AO7" i="40"/>
  <c r="AS17" i="40"/>
  <c r="BU16" i="65"/>
  <c r="B66" i="65"/>
  <c r="C21" i="65"/>
  <c r="AC17" i="40"/>
  <c r="C22" i="40"/>
  <c r="Y34" i="1"/>
  <c r="Y58" i="1"/>
  <c r="C20" i="65"/>
  <c r="C21" i="40"/>
  <c r="C19" i="65"/>
  <c r="C20" i="40"/>
  <c r="C19" i="40"/>
  <c r="Y17" i="40"/>
  <c r="C18" i="65"/>
  <c r="C17" i="65"/>
  <c r="I16" i="65"/>
  <c r="E17" i="40"/>
  <c r="C18" i="40"/>
  <c r="C16" i="40"/>
  <c r="C15" i="65"/>
  <c r="C15" i="40"/>
  <c r="C14" i="65"/>
  <c r="C13" i="65"/>
  <c r="C14" i="40"/>
  <c r="C12" i="65"/>
  <c r="C13" i="40"/>
  <c r="C12" i="40"/>
  <c r="C11" i="65"/>
  <c r="C10" i="65"/>
  <c r="C11" i="40"/>
  <c r="B80" i="40" l="1"/>
  <c r="C17" i="40"/>
  <c r="C34" i="40"/>
  <c r="B64" i="40"/>
  <c r="E11" i="65"/>
  <c r="E15" i="65"/>
  <c r="E18" i="65"/>
  <c r="E45" i="65"/>
  <c r="E31" i="65"/>
  <c r="A36" i="17"/>
  <c r="E37" i="65"/>
  <c r="A18" i="75"/>
  <c r="E14" i="65"/>
  <c r="D16" i="65"/>
  <c r="D73" i="65"/>
  <c r="E48" i="65"/>
  <c r="E41" i="65"/>
  <c r="D22" i="65"/>
  <c r="E12" i="65"/>
  <c r="C7" i="65"/>
  <c r="B78" i="65"/>
  <c r="E58" i="65"/>
  <c r="E51" i="65"/>
  <c r="E62" i="65"/>
  <c r="E59" i="65"/>
  <c r="E57" i="65"/>
  <c r="D50" i="65"/>
  <c r="A22" i="77"/>
  <c r="E54" i="65"/>
  <c r="E47" i="65"/>
  <c r="E46" i="65"/>
  <c r="E43" i="65"/>
  <c r="E35" i="65"/>
  <c r="E38" i="65"/>
  <c r="E8" i="65"/>
  <c r="E10" i="65"/>
  <c r="E40" i="65"/>
  <c r="E13" i="65"/>
  <c r="E27" i="65"/>
  <c r="E44" i="65"/>
  <c r="B63" i="65"/>
  <c r="B58" i="1"/>
  <c r="D33" i="65"/>
  <c r="C35" i="40"/>
  <c r="E34" i="65" s="1"/>
  <c r="C33" i="65"/>
  <c r="C22" i="65"/>
  <c r="E23" i="65"/>
  <c r="E20" i="65"/>
  <c r="E19" i="65"/>
  <c r="B34" i="1"/>
  <c r="C16" i="65"/>
  <c r="D6" i="65"/>
  <c r="E21" i="65"/>
  <c r="E17" i="65"/>
  <c r="C7" i="40"/>
  <c r="D66" i="65"/>
  <c r="D78" i="65" l="1"/>
  <c r="A19" i="75"/>
  <c r="E7" i="65"/>
  <c r="E22" i="65"/>
  <c r="A25" i="77"/>
  <c r="A26" i="77" s="1"/>
  <c r="A24" i="77"/>
  <c r="D63" i="65"/>
  <c r="E33" i="65"/>
  <c r="E16" i="65"/>
  <c r="A20" i="75" l="1"/>
  <c r="A27" i="77"/>
  <c r="A28" i="77"/>
  <c r="A21" i="75" l="1"/>
  <c r="A22" i="75" s="1"/>
  <c r="A29" i="77"/>
  <c r="A23" i="75" l="1"/>
  <c r="A24" i="75" s="1"/>
  <c r="A25" i="75" s="1"/>
  <c r="A26" i="75" s="1"/>
  <c r="A27" i="75" s="1"/>
  <c r="A28" i="75" s="1"/>
  <c r="A29" i="75" s="1"/>
  <c r="A30" i="75" s="1"/>
  <c r="A31" i="75" s="1"/>
  <c r="A32" i="75" s="1"/>
  <c r="A33" i="75" s="1"/>
  <c r="A31" i="77"/>
  <c r="A33" i="77" l="1"/>
  <c r="A34" i="77" l="1"/>
  <c r="A35" i="77" l="1"/>
  <c r="A36" i="77" s="1"/>
  <c r="A38" i="77" s="1"/>
  <c r="A39" i="77" s="1"/>
  <c r="A40" i="77" s="1"/>
  <c r="A41" i="77" s="1"/>
  <c r="A42" i="77" s="1"/>
  <c r="A43" i="77" l="1"/>
  <c r="A44" i="77"/>
  <c r="A45" i="77" s="1"/>
  <c r="A46" i="77" s="1"/>
  <c r="A47" i="77" s="1"/>
  <c r="K46" i="1"/>
  <c r="E46" i="1" s="1"/>
  <c r="C46" i="1" s="1"/>
  <c r="K57" i="1"/>
  <c r="E57" i="1" s="1"/>
  <c r="C57" i="1" s="1"/>
  <c r="K52" i="1"/>
  <c r="E52" i="1" s="1"/>
  <c r="C52" i="1" s="1"/>
  <c r="K54" i="1"/>
  <c r="E54" i="1" s="1"/>
  <c r="C54" i="1" s="1"/>
  <c r="K15" i="1"/>
  <c r="E15" i="1" s="1"/>
  <c r="C15" i="1" s="1"/>
  <c r="K51" i="1"/>
  <c r="E51" i="1" s="1"/>
  <c r="C51" i="1" s="1"/>
  <c r="K16" i="1"/>
  <c r="E16" i="1" s="1"/>
  <c r="C16" i="1" s="1"/>
  <c r="K21" i="1"/>
  <c r="E21" i="1" s="1"/>
  <c r="C21" i="1" s="1"/>
  <c r="K55" i="1"/>
  <c r="E55" i="1" s="1"/>
  <c r="C55" i="1" s="1"/>
  <c r="K44" i="1"/>
  <c r="E44" i="1" s="1"/>
  <c r="C44" i="1" s="1"/>
  <c r="K18" i="1"/>
  <c r="E18" i="1" s="1"/>
  <c r="C18" i="1" s="1"/>
  <c r="K29" i="1"/>
  <c r="E29" i="1" s="1"/>
  <c r="C29" i="1" s="1"/>
  <c r="K27" i="1"/>
  <c r="E27" i="1" s="1"/>
  <c r="C27" i="1" s="1"/>
  <c r="K14" i="1"/>
  <c r="E14" i="1" s="1"/>
  <c r="C14" i="1" s="1"/>
  <c r="K41" i="1"/>
  <c r="K31" i="1"/>
  <c r="E31" i="1" s="1"/>
  <c r="C31" i="1" s="1"/>
  <c r="K23" i="1"/>
  <c r="E23" i="1" s="1"/>
  <c r="C23" i="1" s="1"/>
  <c r="K48" i="1"/>
  <c r="E48" i="1" s="1"/>
  <c r="C48" i="1" s="1"/>
  <c r="K45" i="1"/>
  <c r="E45" i="1" s="1"/>
  <c r="C45" i="1" s="1"/>
  <c r="K28" i="1"/>
  <c r="E28" i="1" s="1"/>
  <c r="C28" i="1" s="1"/>
  <c r="K11" i="1"/>
  <c r="E11" i="1" s="1"/>
  <c r="C11" i="1" s="1"/>
  <c r="K24" i="1"/>
  <c r="E24" i="1" s="1"/>
  <c r="C24" i="1" s="1"/>
  <c r="K50" i="1"/>
  <c r="E50" i="1" s="1"/>
  <c r="C50" i="1" s="1"/>
  <c r="K17" i="1"/>
  <c r="E17" i="1" s="1"/>
  <c r="C17" i="1" s="1"/>
  <c r="K53" i="1"/>
  <c r="E53" i="1" s="1"/>
  <c r="C53" i="1" s="1"/>
  <c r="E13" i="1"/>
  <c r="C13" i="1" s="1"/>
  <c r="K13" i="1"/>
  <c r="K12" i="1"/>
  <c r="E12" i="1" s="1"/>
  <c r="C12" i="1" s="1"/>
  <c r="K25" i="1"/>
  <c r="E25" i="1" s="1"/>
  <c r="C25" i="1" s="1"/>
  <c r="E49" i="1"/>
  <c r="C49" i="1" s="1"/>
  <c r="K49" i="1"/>
  <c r="K40" i="1"/>
  <c r="E40" i="1" s="1"/>
  <c r="C40" i="1" s="1"/>
  <c r="K39" i="1"/>
  <c r="E39" i="1" s="1"/>
  <c r="K33" i="1"/>
  <c r="E33" i="1" s="1"/>
  <c r="C33" i="1" s="1"/>
  <c r="K26" i="1"/>
  <c r="E26" i="1" s="1"/>
  <c r="C26" i="1" s="1"/>
  <c r="K22" i="1"/>
  <c r="E22" i="1" s="1"/>
  <c r="C22" i="1" s="1"/>
  <c r="K19" i="1"/>
  <c r="E19" i="1" s="1"/>
  <c r="C19" i="1" s="1"/>
  <c r="K42" i="1"/>
  <c r="E42" i="1" s="1"/>
  <c r="C42" i="1" s="1"/>
  <c r="K10" i="1"/>
  <c r="E10" i="1" s="1"/>
  <c r="C10" i="1" s="1"/>
  <c r="K30" i="1"/>
  <c r="E30" i="1" s="1"/>
  <c r="C30" i="1" s="1"/>
  <c r="K43" i="1"/>
  <c r="E43" i="1" s="1"/>
  <c r="C43" i="1" s="1"/>
  <c r="K56" i="1"/>
  <c r="E56" i="1" s="1"/>
  <c r="C56" i="1" s="1"/>
  <c r="K32" i="1"/>
  <c r="E32" i="1" s="1"/>
  <c r="C32" i="1" s="1"/>
  <c r="K47" i="1"/>
  <c r="E47" i="1" s="1"/>
  <c r="C47" i="1" s="1"/>
  <c r="K20" i="1"/>
  <c r="E20" i="1" s="1"/>
  <c r="C20" i="1" s="1"/>
  <c r="AI10" i="40"/>
  <c r="AI6" i="40" s="1"/>
  <c r="K34" i="1" l="1"/>
  <c r="A48" i="77"/>
  <c r="A49" i="77"/>
  <c r="A50" i="77"/>
  <c r="C34" i="1"/>
  <c r="E41" i="1"/>
  <c r="C41" i="1" s="1"/>
  <c r="K58" i="1"/>
  <c r="BC9" i="65"/>
  <c r="BC6" i="65" s="1"/>
  <c r="AM10" i="40"/>
  <c r="AM6" i="40" s="1"/>
  <c r="AY10" i="40"/>
  <c r="AY6" i="40" s="1"/>
  <c r="M9" i="65"/>
  <c r="M6" i="65" s="1"/>
  <c r="O9" i="65"/>
  <c r="O6" i="65" s="1"/>
  <c r="BW9" i="65"/>
  <c r="BW6" i="65" s="1"/>
  <c r="AI9" i="65"/>
  <c r="AI6" i="65" s="1"/>
  <c r="I10" i="40"/>
  <c r="I6" i="40" s="1"/>
  <c r="BO9" i="65"/>
  <c r="BO6" i="65" s="1"/>
  <c r="BS9" i="65"/>
  <c r="BS6" i="65" s="1"/>
  <c r="G9" i="65"/>
  <c r="G6" i="65" s="1"/>
  <c r="AW9" i="65"/>
  <c r="AW6" i="65" s="1"/>
  <c r="AW10" i="40"/>
  <c r="AW6" i="40" s="1"/>
  <c r="AE9" i="65"/>
  <c r="Y10" i="40"/>
  <c r="Y6" i="40" s="1"/>
  <c r="AQ9" i="65"/>
  <c r="AQ6" i="65" s="1"/>
  <c r="AY9" i="65"/>
  <c r="AY6" i="65" s="1"/>
  <c r="S10" i="40"/>
  <c r="S6" i="40" s="1"/>
  <c r="AG9" i="65"/>
  <c r="AG6" i="65" s="1"/>
  <c r="BE9" i="65"/>
  <c r="BE6" i="65" s="1"/>
  <c r="AA9" i="65"/>
  <c r="AA6" i="65" s="1"/>
  <c r="AE10" i="40"/>
  <c r="AE6" i="40" s="1"/>
  <c r="G10" i="40"/>
  <c r="G6" i="40" s="1"/>
  <c r="BA9" i="65"/>
  <c r="BA6" i="65" s="1"/>
  <c r="AS10" i="40"/>
  <c r="AS6" i="40" s="1"/>
  <c r="BI9" i="65"/>
  <c r="BI6" i="65" s="1"/>
  <c r="BM9" i="65"/>
  <c r="BM6" i="65" s="1"/>
  <c r="AU9" i="65"/>
  <c r="AU6" i="65" s="1"/>
  <c r="Q10" i="40"/>
  <c r="Q6" i="40" s="1"/>
  <c r="AS9" i="65"/>
  <c r="AS6" i="65" s="1"/>
  <c r="AK10" i="40"/>
  <c r="AK6" i="40" s="1"/>
  <c r="AQ10" i="40"/>
  <c r="AQ6" i="40" s="1"/>
  <c r="AG10" i="40"/>
  <c r="AG6" i="40" s="1"/>
  <c r="U10" i="40"/>
  <c r="AU10" i="40"/>
  <c r="AU6" i="40" s="1"/>
  <c r="U9" i="65"/>
  <c r="U6" i="65" s="1"/>
  <c r="AC9" i="65"/>
  <c r="AC6" i="65" s="1"/>
  <c r="AM9" i="65"/>
  <c r="AM6" i="65" s="1"/>
  <c r="AC10" i="40"/>
  <c r="AC6" i="40" s="1"/>
  <c r="BU9" i="65"/>
  <c r="BU6" i="65" s="1"/>
  <c r="AK9" i="65"/>
  <c r="AK6" i="65" s="1"/>
  <c r="AA10" i="40"/>
  <c r="AA6" i="40" s="1"/>
  <c r="O10" i="40"/>
  <c r="O6" i="40" s="1"/>
  <c r="AO9" i="65"/>
  <c r="AO6" i="65" s="1"/>
  <c r="W10" i="40"/>
  <c r="W6" i="40" s="1"/>
  <c r="BQ9" i="65"/>
  <c r="BQ6" i="65" s="1"/>
  <c r="K9" i="65"/>
  <c r="K6" i="65" s="1"/>
  <c r="BA10" i="40"/>
  <c r="BA6" i="40" s="1"/>
  <c r="S9" i="65"/>
  <c r="S6" i="65" s="1"/>
  <c r="Y9" i="65"/>
  <c r="Y6" i="65" s="1"/>
  <c r="I9" i="65"/>
  <c r="W9" i="65"/>
  <c r="W6" i="65" s="1"/>
  <c r="E10" i="40"/>
  <c r="M10" i="40"/>
  <c r="M6" i="40" s="1"/>
  <c r="BK9" i="65"/>
  <c r="BK6" i="65" s="1"/>
  <c r="AO10" i="40"/>
  <c r="AO6" i="40" s="1"/>
  <c r="BG9" i="65"/>
  <c r="BG6" i="65" s="1"/>
  <c r="C39" i="1"/>
  <c r="E34" i="1"/>
  <c r="C58" i="1" l="1"/>
  <c r="AK55" i="65"/>
  <c r="AK50" i="65" s="1"/>
  <c r="AK63" i="65" s="1"/>
  <c r="AU55" i="65"/>
  <c r="AU50" i="65" s="1"/>
  <c r="AU63" i="65" s="1"/>
  <c r="AO56" i="40"/>
  <c r="AO51" i="40" s="1"/>
  <c r="AO64" i="40" s="1"/>
  <c r="E56" i="40"/>
  <c r="AW55" i="65"/>
  <c r="AW50" i="65" s="1"/>
  <c r="AW63" i="65" s="1"/>
  <c r="BK55" i="65"/>
  <c r="BK50" i="65" s="1"/>
  <c r="AE56" i="40"/>
  <c r="AE51" i="40" s="1"/>
  <c r="AE64" i="40" s="1"/>
  <c r="BA56" i="40"/>
  <c r="BA51" i="40" s="1"/>
  <c r="BA64" i="40" s="1"/>
  <c r="BE55" i="65"/>
  <c r="BE50" i="65" s="1"/>
  <c r="BE63" i="65" s="1"/>
  <c r="Y55" i="65"/>
  <c r="Y50" i="65" s="1"/>
  <c r="M56" i="40"/>
  <c r="M51" i="40" s="1"/>
  <c r="M64" i="40" s="1"/>
  <c r="AS55" i="65"/>
  <c r="AS50" i="65" s="1"/>
  <c r="AS63" i="65" s="1"/>
  <c r="BG55" i="65"/>
  <c r="BG50" i="65" s="1"/>
  <c r="W56" i="40"/>
  <c r="W51" i="40" s="1"/>
  <c r="AS56" i="40"/>
  <c r="AS51" i="40" s="1"/>
  <c r="AS64" i="40" s="1"/>
  <c r="S55" i="65"/>
  <c r="S50" i="65" s="1"/>
  <c r="S63" i="65" s="1"/>
  <c r="AE55" i="65"/>
  <c r="AE50" i="65" s="1"/>
  <c r="BQ55" i="65"/>
  <c r="BQ50" i="65" s="1"/>
  <c r="BQ63" i="65" s="1"/>
  <c r="AQ56" i="40"/>
  <c r="AQ51" i="40" s="1"/>
  <c r="AQ64" i="40" s="1"/>
  <c r="AG55" i="65"/>
  <c r="AG50" i="65" s="1"/>
  <c r="AG63" i="65" s="1"/>
  <c r="AQ55" i="65"/>
  <c r="AQ50" i="65" s="1"/>
  <c r="AQ63" i="65" s="1"/>
  <c r="G55" i="65"/>
  <c r="G50" i="65" s="1"/>
  <c r="G63" i="65" s="1"/>
  <c r="Q56" i="40"/>
  <c r="Q51" i="40" s="1"/>
  <c r="Q64" i="40" s="1"/>
  <c r="AI56" i="40"/>
  <c r="AI51" i="40" s="1"/>
  <c r="AI64" i="40" s="1"/>
  <c r="BW55" i="65"/>
  <c r="BW50" i="65" s="1"/>
  <c r="BW63" i="65" s="1"/>
  <c r="AY56" i="40"/>
  <c r="AY51" i="40" s="1"/>
  <c r="AY64" i="40" s="1"/>
  <c r="AC55" i="65"/>
  <c r="AC50" i="65" s="1"/>
  <c r="AC63" i="65" s="1"/>
  <c r="AM55" i="65"/>
  <c r="AM50" i="65" s="1"/>
  <c r="AM63" i="65" s="1"/>
  <c r="AO55" i="65"/>
  <c r="AO50" i="65" s="1"/>
  <c r="AO63" i="65" s="1"/>
  <c r="AG56" i="40"/>
  <c r="AG51" i="40" s="1"/>
  <c r="O55" i="65"/>
  <c r="O50" i="65" s="1"/>
  <c r="O63" i="65" s="1"/>
  <c r="K55" i="65"/>
  <c r="K50" i="65" s="1"/>
  <c r="K63" i="65" s="1"/>
  <c r="AW56" i="40"/>
  <c r="AW51" i="40" s="1"/>
  <c r="AW64" i="40" s="1"/>
  <c r="AC56" i="40"/>
  <c r="AC51" i="40" s="1"/>
  <c r="AC64" i="40" s="1"/>
  <c r="M55" i="65"/>
  <c r="M50" i="65" s="1"/>
  <c r="M63" i="65" s="1"/>
  <c r="AA55" i="65"/>
  <c r="AA50" i="65" s="1"/>
  <c r="AA63" i="65" s="1"/>
  <c r="BU55" i="65"/>
  <c r="BU50" i="65" s="1"/>
  <c r="BU63" i="65" s="1"/>
  <c r="W55" i="65"/>
  <c r="W50" i="65" s="1"/>
  <c r="W63" i="65" s="1"/>
  <c r="I56" i="40"/>
  <c r="I51" i="40" s="1"/>
  <c r="I64" i="40" s="1"/>
  <c r="AY55" i="65"/>
  <c r="AY50" i="65" s="1"/>
  <c r="AY63" i="65" s="1"/>
  <c r="AA56" i="40"/>
  <c r="AA51" i="40" s="1"/>
  <c r="AA64" i="40" s="1"/>
  <c r="I55" i="65"/>
  <c r="Y56" i="40"/>
  <c r="Y51" i="40" s="1"/>
  <c r="Y64" i="40" s="1"/>
  <c r="BM55" i="65"/>
  <c r="BM50" i="65" s="1"/>
  <c r="BM63" i="65" s="1"/>
  <c r="BA55" i="65"/>
  <c r="BA50" i="65" s="1"/>
  <c r="BA63" i="65" s="1"/>
  <c r="U55" i="65"/>
  <c r="U50" i="65" s="1"/>
  <c r="U63" i="65" s="1"/>
  <c r="O56" i="40"/>
  <c r="O51" i="40" s="1"/>
  <c r="O64" i="40" s="1"/>
  <c r="AK56" i="40"/>
  <c r="AK51" i="40" s="1"/>
  <c r="AK64" i="40" s="1"/>
  <c r="AM56" i="40"/>
  <c r="AM51" i="40" s="1"/>
  <c r="AM64" i="40" s="1"/>
  <c r="BO55" i="65"/>
  <c r="BO50" i="65" s="1"/>
  <c r="BO63" i="65" s="1"/>
  <c r="U56" i="40"/>
  <c r="U51" i="40" s="1"/>
  <c r="S56" i="40"/>
  <c r="S51" i="40" s="1"/>
  <c r="S64" i="40" s="1"/>
  <c r="AU56" i="40"/>
  <c r="AU51" i="40" s="1"/>
  <c r="AU64" i="40" s="1"/>
  <c r="BI55" i="65"/>
  <c r="BI50" i="65" s="1"/>
  <c r="BI63" i="65" s="1"/>
  <c r="BC55" i="65"/>
  <c r="BC50" i="65" s="1"/>
  <c r="BC63" i="65" s="1"/>
  <c r="BS55" i="65"/>
  <c r="BS50" i="65" s="1"/>
  <c r="BS63" i="65" s="1"/>
  <c r="G56" i="40"/>
  <c r="G51" i="40" s="1"/>
  <c r="G64" i="40" s="1"/>
  <c r="AI55" i="65"/>
  <c r="AI50" i="65" s="1"/>
  <c r="AI63" i="65" s="1"/>
  <c r="BK63" i="65"/>
  <c r="BG63" i="65"/>
  <c r="Y63" i="65"/>
  <c r="W64" i="40"/>
  <c r="AG64" i="40"/>
  <c r="C10" i="40"/>
  <c r="E6" i="40"/>
  <c r="C9" i="65"/>
  <c r="I6" i="65"/>
  <c r="U9" i="40"/>
  <c r="AE6" i="65"/>
  <c r="E58" i="1"/>
  <c r="E9" i="65" l="1"/>
  <c r="AE63" i="65"/>
  <c r="C55" i="65"/>
  <c r="I50" i="65"/>
  <c r="C50" i="65" s="1"/>
  <c r="C56" i="40"/>
  <c r="E51" i="40"/>
  <c r="C51" i="40" s="1"/>
  <c r="U6" i="40"/>
  <c r="U64" i="40" s="1"/>
  <c r="C9" i="40"/>
  <c r="C6" i="65"/>
  <c r="I63" i="65"/>
  <c r="C6" i="40" l="1"/>
  <c r="E55" i="65"/>
  <c r="C63" i="65"/>
  <c r="E64" i="40"/>
  <c r="C64" i="40" s="1"/>
  <c r="E50" i="65"/>
  <c r="E6" i="65" l="1"/>
  <c r="E63" i="6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Historical Trophy Record.xlsx!Table1" type="102" refreshedVersion="6" minRefreshableVersion="5">
    <extLst>
      <ext xmlns:x15="http://schemas.microsoft.com/office/spreadsheetml/2010/11/main" uri="{DE250136-89BD-433C-8126-D09CA5730AF9}">
        <x15:connection id="Table1">
          <x15:rangePr sourceName="_xlcn.WorksheetConnection_HistoricalTrophyRecord.xlsxTable11"/>
        </x15:connection>
      </ext>
    </extLst>
  </connection>
  <connection id="3" xr16:uid="{00000000-0015-0000-FFFF-FFFF02000000}" name="WorksheetConnection_Historical Trophy Record.xlsx!Table2" type="102" refreshedVersion="6" minRefreshableVersion="5">
    <extLst>
      <ext xmlns:x15="http://schemas.microsoft.com/office/spreadsheetml/2010/11/main" uri="{DE250136-89BD-433C-8126-D09CA5730AF9}">
        <x15:connection id="Table2" autoDelete="1">
          <x15:rangePr sourceName="_xlcn.WorksheetConnection_HistoricalTrophyRecord.xlsxTable2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<sst xmlns="http://schemas.openxmlformats.org/spreadsheetml/2006/main" count="7809" uniqueCount="1056">
  <si>
    <t>STATISTICS OVERVIEW</t>
  </si>
  <si>
    <t>Men's Premier League</t>
  </si>
  <si>
    <t>Women's Premier League</t>
  </si>
  <si>
    <t>Grade 16 Division One</t>
  </si>
  <si>
    <t>Women's League Two</t>
  </si>
  <si>
    <t>Men's League One</t>
  </si>
  <si>
    <t>Women's League Three</t>
  </si>
  <si>
    <t>Grade 16 Division Two North</t>
  </si>
  <si>
    <t>Men's League Two</t>
  </si>
  <si>
    <t>Women's League Four</t>
  </si>
  <si>
    <t>Grade 15 Division One</t>
  </si>
  <si>
    <t>Men's League Three</t>
  </si>
  <si>
    <t>Women's League Five</t>
  </si>
  <si>
    <t>Grade 15 Division Two</t>
  </si>
  <si>
    <t>Men's League Four</t>
  </si>
  <si>
    <t>Grade 15 Division Two North</t>
  </si>
  <si>
    <t>Men's League Five</t>
  </si>
  <si>
    <t>Callan McMillan Memorial Shield 'A' Division</t>
  </si>
  <si>
    <t>Grade 14 Division One</t>
  </si>
  <si>
    <t>Men's League Six</t>
  </si>
  <si>
    <t>Callan McMillan Memorial Shield 'B' Division</t>
  </si>
  <si>
    <t>Grade 14 Division Two</t>
  </si>
  <si>
    <t>Men's League Seven</t>
  </si>
  <si>
    <t>Summer Youth League - FEMALE</t>
  </si>
  <si>
    <t>Grade 14 Division Two North</t>
  </si>
  <si>
    <t>Grade 13 Division One</t>
  </si>
  <si>
    <t>Women's Premier League Golden Boot</t>
  </si>
  <si>
    <t>Grade 13 Division Two</t>
  </si>
  <si>
    <t>Grade 13 Division Two North</t>
  </si>
  <si>
    <t>Grade 12 Division One</t>
  </si>
  <si>
    <t>ANZAC Cup Grade 16</t>
  </si>
  <si>
    <t>Women's - Open Golden Boot</t>
  </si>
  <si>
    <t>Grade 12 Division Two</t>
  </si>
  <si>
    <t>Summer Youth League - MALE</t>
  </si>
  <si>
    <t>Lisa Casagrande Medallist</t>
  </si>
  <si>
    <t>Grade 12 Division Two North</t>
  </si>
  <si>
    <t>Grade 12 Division Three</t>
  </si>
  <si>
    <t>Men's Premier League Golden Boot</t>
  </si>
  <si>
    <t>Girls 16 Division One</t>
  </si>
  <si>
    <t>Girls 16 Division Two</t>
  </si>
  <si>
    <t>FFNC Referee of the Year</t>
  </si>
  <si>
    <t>Girls 15 Division One</t>
  </si>
  <si>
    <t>Men's - Open Golden Boot</t>
  </si>
  <si>
    <t>Girls 15 Division Two</t>
  </si>
  <si>
    <t>Terry Greedy Medallist</t>
  </si>
  <si>
    <t>Girls 14 Division One</t>
  </si>
  <si>
    <t>Assistant Referee of the Year</t>
  </si>
  <si>
    <t>Girls 14 Division Two</t>
  </si>
  <si>
    <t>Dedication to Football - Birmingham Award</t>
  </si>
  <si>
    <t>Girls 13 Division One</t>
  </si>
  <si>
    <t>Club Championship</t>
  </si>
  <si>
    <t>Girls 13 Division Two</t>
  </si>
  <si>
    <t>Most Consistent Referee</t>
  </si>
  <si>
    <t>Girls 12 Division One</t>
  </si>
  <si>
    <t>Girls 12 Division Two</t>
  </si>
  <si>
    <t>Referee's Referee</t>
  </si>
  <si>
    <t>Men's Over 35's Division (last awarded 2007)</t>
  </si>
  <si>
    <t>Grade 11 Division One (last awarded 2010)</t>
  </si>
  <si>
    <t>Grade 11 Division Two (last awarded 2010)</t>
  </si>
  <si>
    <t>Grade 11 Division Three (last awarded 2009)</t>
  </si>
  <si>
    <t>Grade 10 Division One (last awarded 2009)</t>
  </si>
  <si>
    <t>Grade 10 Division Two (last awarded 2009)</t>
  </si>
  <si>
    <t>Grade 10 Division Three (last awarded 2009)</t>
  </si>
  <si>
    <t>Junior Dedication Award (last awarded 2007)</t>
  </si>
  <si>
    <t>COMPETITIONS DASHBOARD</t>
  </si>
  <si>
    <t>Tintenbar East Ballina</t>
  </si>
  <si>
    <t>COMPETITION</t>
  </si>
  <si>
    <t>CURRENT FFNC CLUBS</t>
  </si>
  <si>
    <r>
      <t>ALSTONVILLE</t>
    </r>
    <r>
      <rPr>
        <b/>
        <sz val="1"/>
        <color theme="0"/>
        <rFont val="Century Gothic"/>
        <family val="2"/>
      </rPr>
      <t>*</t>
    </r>
  </si>
  <si>
    <r>
      <t>BALLINA</t>
    </r>
    <r>
      <rPr>
        <b/>
        <sz val="1"/>
        <color theme="0"/>
        <rFont val="Century Gothic"/>
        <family val="2"/>
      </rPr>
      <t>*</t>
    </r>
  </si>
  <si>
    <r>
      <t>BANGALOW</t>
    </r>
    <r>
      <rPr>
        <b/>
        <sz val="1"/>
        <color theme="0"/>
        <rFont val="Century Gothic"/>
        <family val="2"/>
      </rPr>
      <t>*</t>
    </r>
  </si>
  <si>
    <r>
      <t>BYRON BAY</t>
    </r>
    <r>
      <rPr>
        <b/>
        <sz val="1"/>
        <color theme="0"/>
        <rFont val="Century Gothic"/>
        <family val="2"/>
      </rPr>
      <t>*</t>
    </r>
  </si>
  <si>
    <r>
      <t>CASINO</t>
    </r>
    <r>
      <rPr>
        <b/>
        <sz val="1"/>
        <color theme="0"/>
        <rFont val="Century Gothic"/>
        <family val="2"/>
      </rPr>
      <t>*</t>
    </r>
  </si>
  <si>
    <r>
      <t>EUREKA</t>
    </r>
    <r>
      <rPr>
        <b/>
        <sz val="1"/>
        <color theme="0"/>
        <rFont val="Century Gothic"/>
        <family val="2"/>
      </rPr>
      <t>*</t>
    </r>
  </si>
  <si>
    <r>
      <t>ITALO STARS</t>
    </r>
    <r>
      <rPr>
        <b/>
        <sz val="1"/>
        <color theme="0"/>
        <rFont val="Century Gothic"/>
        <family val="2"/>
      </rPr>
      <t>*</t>
    </r>
  </si>
  <si>
    <r>
      <t>KYOGLE</t>
    </r>
    <r>
      <rPr>
        <b/>
        <sz val="1"/>
        <color theme="0"/>
        <rFont val="Century Gothic"/>
        <family val="2"/>
      </rPr>
      <t>*</t>
    </r>
  </si>
  <si>
    <r>
      <t>LENNOX HEAD</t>
    </r>
    <r>
      <rPr>
        <b/>
        <sz val="1"/>
        <color theme="0"/>
        <rFont val="Century Gothic"/>
        <family val="2"/>
      </rPr>
      <t>*</t>
    </r>
  </si>
  <si>
    <r>
      <t>LISMORE RICHMOND ROVERS</t>
    </r>
    <r>
      <rPr>
        <b/>
        <sz val="1"/>
        <color theme="0"/>
        <rFont val="Century Gothic"/>
        <family val="2"/>
      </rPr>
      <t>*</t>
    </r>
  </si>
  <si>
    <r>
      <rPr>
        <b/>
        <sz val="10"/>
        <color theme="0"/>
        <rFont val="Century Gothic"/>
        <family val="2"/>
      </rPr>
      <t>LISMORE THISTLES</t>
    </r>
    <r>
      <rPr>
        <b/>
        <sz val="1"/>
        <color theme="0"/>
        <rFont val="Century Gothic"/>
        <family val="2"/>
      </rPr>
      <t>*</t>
    </r>
  </si>
  <si>
    <r>
      <t>LISMORE WORKERS</t>
    </r>
    <r>
      <rPr>
        <b/>
        <sz val="1"/>
        <color theme="0"/>
        <rFont val="Century Gothic"/>
        <family val="2"/>
      </rPr>
      <t>*</t>
    </r>
  </si>
  <si>
    <r>
      <t>MBVFC</t>
    </r>
    <r>
      <rPr>
        <b/>
        <sz val="1"/>
        <color theme="0"/>
        <rFont val="Century Gothic"/>
        <family val="2"/>
      </rPr>
      <t>*</t>
    </r>
  </si>
  <si>
    <r>
      <t>NIMBIN HEADERS</t>
    </r>
    <r>
      <rPr>
        <b/>
        <sz val="1"/>
        <color theme="0"/>
        <rFont val="Century Gothic"/>
        <family val="2"/>
      </rPr>
      <t>*</t>
    </r>
  </si>
  <si>
    <r>
      <t>POTTSVILLE BEACH</t>
    </r>
    <r>
      <rPr>
        <b/>
        <sz val="1"/>
        <color theme="0"/>
        <rFont val="Century Gothic"/>
        <family val="2"/>
      </rPr>
      <t>*</t>
    </r>
  </si>
  <si>
    <r>
      <t>SHORES UNITED</t>
    </r>
    <r>
      <rPr>
        <b/>
        <sz val="1"/>
        <color theme="0"/>
        <rFont val="Century Gothic"/>
        <family val="2"/>
      </rPr>
      <t>*</t>
    </r>
  </si>
  <si>
    <r>
      <t>SOUTH LISMORE</t>
    </r>
    <r>
      <rPr>
        <b/>
        <sz val="1"/>
        <color theme="0"/>
        <rFont val="Century Gothic"/>
        <family val="2"/>
      </rPr>
      <t>*</t>
    </r>
  </si>
  <si>
    <r>
      <t>SUFFOLK PARK</t>
    </r>
    <r>
      <rPr>
        <b/>
        <sz val="1"/>
        <color theme="0"/>
        <rFont val="Century Gothic"/>
        <family val="2"/>
      </rPr>
      <t>*</t>
    </r>
  </si>
  <si>
    <r>
      <t>TUMBULGUM RANGERS</t>
    </r>
    <r>
      <rPr>
        <b/>
        <sz val="1"/>
        <color theme="0"/>
        <rFont val="Century Gothic"/>
        <family val="2"/>
      </rPr>
      <t>*</t>
    </r>
  </si>
  <si>
    <r>
      <t>UKI PYTHONS</t>
    </r>
    <r>
      <rPr>
        <b/>
        <sz val="1"/>
        <color theme="0"/>
        <rFont val="Century Gothic"/>
        <family val="2"/>
      </rPr>
      <t>*</t>
    </r>
  </si>
  <si>
    <r>
      <t>WOODBURN</t>
    </r>
    <r>
      <rPr>
        <b/>
        <sz val="1"/>
        <color theme="0"/>
        <rFont val="Century Gothic"/>
        <family val="2"/>
      </rPr>
      <t>*</t>
    </r>
  </si>
  <si>
    <t>Grand Finals</t>
  </si>
  <si>
    <t>Point score</t>
  </si>
  <si>
    <t>MEN'S COMPETITION</t>
  </si>
  <si>
    <t>Premier League</t>
  </si>
  <si>
    <t>Premier Reserve</t>
  </si>
  <si>
    <t>League One</t>
  </si>
  <si>
    <t>League Two</t>
  </si>
  <si>
    <t>League Three</t>
  </si>
  <si>
    <t>League Four</t>
  </si>
  <si>
    <t>League Five</t>
  </si>
  <si>
    <t>League Six</t>
  </si>
  <si>
    <t>League Seven</t>
  </si>
  <si>
    <t>WOMEN'S COMPETITION</t>
  </si>
  <si>
    <t>JUNIOR GIRLS COMPETITION</t>
  </si>
  <si>
    <t>Grade 16 Division One Girls</t>
  </si>
  <si>
    <t>Grade 16 Division Two Girls</t>
  </si>
  <si>
    <t>Grade 15 Division One Girls</t>
  </si>
  <si>
    <t>Grade 15 Division Two Girls</t>
  </si>
  <si>
    <t>Grade 14 Division One Girls</t>
  </si>
  <si>
    <t>Grade 14 Division Two Girls</t>
  </si>
  <si>
    <t>Grade 13 Division One Girls</t>
  </si>
  <si>
    <t>Grade 13 Division Two Girls</t>
  </si>
  <si>
    <t>Grade 12 Division One Girls</t>
  </si>
  <si>
    <t>Grade 12 Division Two Girls</t>
  </si>
  <si>
    <t>JUNIOR MIXED COMPETITION</t>
  </si>
  <si>
    <t>Grade 16 Division Two</t>
  </si>
  <si>
    <t>TOTAL</t>
  </si>
  <si>
    <t>BRUNSWICK VALLEY</t>
  </si>
  <si>
    <t>BURRINGBAR*</t>
  </si>
  <si>
    <t>DUNGARUBBA</t>
  </si>
  <si>
    <t>EASTWOOD*</t>
  </si>
  <si>
    <t>EVANS HEAD</t>
  </si>
  <si>
    <t>GRAFTON*</t>
  </si>
  <si>
    <t>METHODIST UNITED</t>
  </si>
  <si>
    <r>
      <t>N.R.C.A.E</t>
    </r>
    <r>
      <rPr>
        <b/>
        <sz val="1"/>
        <color theme="0"/>
        <rFont val="Century Gothic"/>
        <family val="2"/>
      </rPr>
      <t>*</t>
    </r>
  </si>
  <si>
    <t>NORTH LISMORE*</t>
  </si>
  <si>
    <t>SOUTH STARS UNITED</t>
  </si>
  <si>
    <t>TWEED HEADS</t>
  </si>
  <si>
    <t>WESTLAWN TIGERS</t>
  </si>
  <si>
    <t xml:space="preserve"> COMPETITIONS DASHBOARD</t>
  </si>
  <si>
    <t>MEN'S</t>
  </si>
  <si>
    <t>WOMEN'S</t>
  </si>
  <si>
    <t>JUNIOR GIRLS</t>
  </si>
  <si>
    <t>JUNIOR (MIXED)</t>
  </si>
  <si>
    <t>OVERALL TOTAL</t>
  </si>
  <si>
    <t>MEN'S TOTAL</t>
  </si>
  <si>
    <t>PREMIER DIVISION</t>
  </si>
  <si>
    <t>PREMIER RESERVE</t>
  </si>
  <si>
    <t>DIVISION ONE</t>
  </si>
  <si>
    <t>DIVISION TWO</t>
  </si>
  <si>
    <t>DIVISION THREE</t>
  </si>
  <si>
    <t>DIVISION FOUR</t>
  </si>
  <si>
    <t>DIVISION FIVE</t>
  </si>
  <si>
    <t>DIVISION SIX</t>
  </si>
  <si>
    <t>DIVISION SEVEN</t>
  </si>
  <si>
    <t>WOMEN'S TOTAL</t>
  </si>
  <si>
    <t>DIVISIO TWO</t>
  </si>
  <si>
    <t>JR GIRLS TOTAL</t>
  </si>
  <si>
    <t>16 DIV 1 GIRLS</t>
  </si>
  <si>
    <t>16 DIV 2 GIRLS</t>
  </si>
  <si>
    <t>14 DIV 1 GIRLS</t>
  </si>
  <si>
    <t>14 DIV 2 GIRLS</t>
  </si>
  <si>
    <t>12 DIV 1 GIRLS</t>
  </si>
  <si>
    <t>JR. MIXED TOTAL</t>
  </si>
  <si>
    <t>16 DIV 1</t>
  </si>
  <si>
    <t>16 DIV 2</t>
  </si>
  <si>
    <t>16 DIV 2 NORTH</t>
  </si>
  <si>
    <t>15 DIV 1</t>
  </si>
  <si>
    <t>15 DIV 2</t>
  </si>
  <si>
    <t>15 DIV 2 NORTH</t>
  </si>
  <si>
    <t>14 DIV 1</t>
  </si>
  <si>
    <t>14 DIV 2</t>
  </si>
  <si>
    <t>14 DIV 2 NORTH</t>
  </si>
  <si>
    <t>13 DIV 1</t>
  </si>
  <si>
    <t>13 DIV 2</t>
  </si>
  <si>
    <t>13 DIV 2 NORTH</t>
  </si>
  <si>
    <t>12 DIV 1</t>
  </si>
  <si>
    <t>12 DIV 2</t>
  </si>
  <si>
    <t>12 DIV 2 NORTH</t>
  </si>
  <si>
    <t>12 DIV 3</t>
  </si>
  <si>
    <t>TEAM NAME</t>
  </si>
  <si>
    <t>Pointscore</t>
  </si>
  <si>
    <t>Alstonville*</t>
  </si>
  <si>
    <t>Alstonville</t>
  </si>
  <si>
    <t>Ballina*</t>
  </si>
  <si>
    <t>Ballina</t>
  </si>
  <si>
    <t>Bangalow*</t>
  </si>
  <si>
    <t>Bangalow</t>
  </si>
  <si>
    <t>Byron Bay*</t>
  </si>
  <si>
    <t>Byron Bay</t>
  </si>
  <si>
    <t>Casino*</t>
  </si>
  <si>
    <t>Dunoon United*</t>
  </si>
  <si>
    <t>Dunoon</t>
  </si>
  <si>
    <t>Eureka*</t>
  </si>
  <si>
    <t>Eureka</t>
  </si>
  <si>
    <t>Goonellabah</t>
  </si>
  <si>
    <t>Italo Stars*</t>
  </si>
  <si>
    <t>Italo Stars</t>
  </si>
  <si>
    <t>Kyogle*</t>
  </si>
  <si>
    <t>Kyogle</t>
  </si>
  <si>
    <t>Lennox Head*</t>
  </si>
  <si>
    <t>Lennox Head</t>
  </si>
  <si>
    <t>Lismore Richmond Rovers*</t>
  </si>
  <si>
    <t>Lismore Richmond Rovers</t>
  </si>
  <si>
    <t>Lismore Thistles*</t>
  </si>
  <si>
    <t>Lismore Thistles</t>
  </si>
  <si>
    <t>Lismore Workers*</t>
  </si>
  <si>
    <t>Lismore Workers</t>
  </si>
  <si>
    <t>MBVFC</t>
  </si>
  <si>
    <t>MBVFC*</t>
  </si>
  <si>
    <t>Nimbin Headers*</t>
  </si>
  <si>
    <t>Pottsville*</t>
  </si>
  <si>
    <t>Pottsville Beach</t>
  </si>
  <si>
    <t>Shores United*</t>
  </si>
  <si>
    <t>Shores United</t>
  </si>
  <si>
    <t>South Lismore*</t>
  </si>
  <si>
    <t>South Lismore</t>
  </si>
  <si>
    <t>Suffolk Park</t>
  </si>
  <si>
    <t>TEBFC</t>
  </si>
  <si>
    <t>Tintenbar*</t>
  </si>
  <si>
    <t>Tumbulgum Rangers*</t>
  </si>
  <si>
    <t>Tumbulgum</t>
  </si>
  <si>
    <t>Uki Pythons*</t>
  </si>
  <si>
    <t>Uki Pythons</t>
  </si>
  <si>
    <t>Woodburn*</t>
  </si>
  <si>
    <t>Woodburn</t>
  </si>
  <si>
    <t>PREVIOUS FFNC CLUBS</t>
  </si>
  <si>
    <t>JUNIOR GIRLS TOTAL</t>
  </si>
  <si>
    <t>Burringbar</t>
  </si>
  <si>
    <t>Casino Rebels</t>
  </si>
  <si>
    <t>Dungarubba</t>
  </si>
  <si>
    <t>Eastwood*</t>
  </si>
  <si>
    <t>Eastwood City</t>
  </si>
  <si>
    <t>Evans Head</t>
  </si>
  <si>
    <t>Goonellabah Stars*</t>
  </si>
  <si>
    <t>Goonellabah Stars</t>
  </si>
  <si>
    <t>Grafton*</t>
  </si>
  <si>
    <t>Lismore City</t>
  </si>
  <si>
    <t>Maclean*</t>
  </si>
  <si>
    <t>Maclean</t>
  </si>
  <si>
    <t>Methodist United</t>
  </si>
  <si>
    <t>Murwillumbah</t>
  </si>
  <si>
    <t>Nimbin United</t>
  </si>
  <si>
    <t>N.R.C.A.F</t>
  </si>
  <si>
    <t>North Lismore</t>
  </si>
  <si>
    <t>SCU*</t>
  </si>
  <si>
    <t>SCU</t>
  </si>
  <si>
    <t>South Stars United*</t>
  </si>
  <si>
    <t>South Stars United</t>
  </si>
  <si>
    <t>Tweed Heads</t>
  </si>
  <si>
    <t>Westlawn Tigers*</t>
  </si>
  <si>
    <t>Westlawn Tigers</t>
  </si>
  <si>
    <t>Woodlawn*</t>
  </si>
  <si>
    <t>Woodlawn</t>
  </si>
  <si>
    <t>FFNC COMPETITIONS</t>
  </si>
  <si>
    <t>COMPETITION NAME</t>
  </si>
  <si>
    <t>Most Succssful Club</t>
  </si>
  <si>
    <t>Men's Premier Division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</si>
  <si>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CLUB CHAMPIONSHIP</t>
    </r>
  </si>
  <si>
    <t>CHAMPION CLUB</t>
  </si>
  <si>
    <t>Lismore Thistles (joint)</t>
  </si>
  <si>
    <t>Lismore Workers (joint)</t>
  </si>
  <si>
    <t>Bangalow (joint)</t>
  </si>
  <si>
    <t>Lennox Head (joint)</t>
  </si>
  <si>
    <t>Lismore Richmond Rovers (joint)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</si>
  <si>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FAIR PLAY CLUB OF THE YEAR</t>
    </r>
  </si>
  <si>
    <t>FAIR PLAY CLUB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</si>
  <si>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A2769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MEN'S PREMIER LEAGUE</t>
    </r>
  </si>
  <si>
    <t>GRAND FINAL WINNER</t>
  </si>
  <si>
    <t>GRAND FINAL RUNNER-UP</t>
  </si>
  <si>
    <t>POINTSCORE CHAMPION</t>
  </si>
  <si>
    <t>Eastwood United</t>
  </si>
  <si>
    <t>Clarence Valley</t>
  </si>
  <si>
    <t>N/A</t>
  </si>
  <si>
    <t>Casino RSM Cobras</t>
  </si>
  <si>
    <t>Southern Cross University</t>
  </si>
  <si>
    <r>
      <rPr>
        <sz val="10"/>
        <color rgb="FF0070C0"/>
        <rFont val="Century Gothic"/>
        <family val="2"/>
      </rPr>
      <t xml:space="preserve">FOOTBALL FAR NORTH COAST
</t>
    </r>
    <r>
      <rPr>
        <b/>
        <sz val="24"/>
        <color rgb="FF0A2769"/>
        <rFont val="Century Gothic"/>
        <family val="2"/>
      </rPr>
      <t>MEN'S PREMIER RESERVE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</si>
  <si>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MEN'S LEAGUE ONE</t>
    </r>
  </si>
  <si>
    <t>Grafton Gunners</t>
  </si>
  <si>
    <t>Nimbin</t>
  </si>
  <si>
    <t>Brunswick Valley</t>
  </si>
  <si>
    <t>Casino</t>
  </si>
  <si>
    <t>Nimbin Headers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</si>
  <si>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MEN'S LEAGUE TWO</t>
    </r>
  </si>
  <si>
    <t>North Lismore Marauders</t>
  </si>
  <si>
    <t>Casino United</t>
  </si>
  <si>
    <t>Eastwood Colts</t>
  </si>
  <si>
    <t>N.R.C.A.E</t>
  </si>
  <si>
    <t>Ballina Seahorses</t>
  </si>
  <si>
    <t>Uki Pythons (joint)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</si>
  <si>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MEN'S LEAGUE THREE</t>
    </r>
  </si>
  <si>
    <t>Lismore Thistles Colts</t>
  </si>
  <si>
    <t>Dunoon United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</si>
  <si>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MEN'S LEAGUE FOUR</t>
    </r>
  </si>
  <si>
    <t>Goolmangar</t>
  </si>
  <si>
    <t>Mullumbimby</t>
  </si>
  <si>
    <t>Woodburn (joint)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</si>
  <si>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MEN'S LEAGUE FIVE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</si>
  <si>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MEN'S LEAGUE SIX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</si>
  <si>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MEN'S LEAGUE SEVEN</t>
    </r>
  </si>
  <si>
    <t>Competition Ceased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</si>
  <si>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MEN'S OVER 35'S DIVISION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</si>
  <si>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WOMEN'S PREMIER LEAGUE</t>
    </r>
  </si>
  <si>
    <t xml:space="preserve">Goonellabah </t>
  </si>
  <si>
    <t>Woodburn A</t>
  </si>
  <si>
    <t>Nimbin United (joint)</t>
  </si>
  <si>
    <t>Lismore Workers Rebels</t>
  </si>
  <si>
    <t xml:space="preserve">Bangalow            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</si>
  <si>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WOMEN'S LEAGUE TWO</t>
    </r>
  </si>
  <si>
    <t>Lismore Richmond Rovers B</t>
  </si>
  <si>
    <t>Richmond Rovers Wanderers</t>
  </si>
  <si>
    <t>College</t>
  </si>
  <si>
    <t>Woodburn B</t>
  </si>
  <si>
    <t>Woodburn C</t>
  </si>
  <si>
    <t>Lismore Thistles Blue</t>
  </si>
  <si>
    <t>UNE Northern Rivers</t>
  </si>
  <si>
    <t>SCU Blue</t>
  </si>
  <si>
    <t>Tumbulgum Rangers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</si>
  <si>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WOMEN'S LEAGUE THREE</t>
    </r>
  </si>
  <si>
    <t>Nimbin Rechargables</t>
  </si>
  <si>
    <t>Nimbin B</t>
  </si>
  <si>
    <t>Not Contested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</si>
  <si>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WOMEN'S LEAGUE FOUR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</si>
  <si>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WOMEN'S LEAGUE FIVE</t>
    </r>
  </si>
  <si>
    <t>Alstonville Spirit</t>
  </si>
  <si>
    <t>Dunoon Ravens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</si>
  <si>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GIRLS GRADE 16 DIVISION TWO</t>
    </r>
  </si>
  <si>
    <t>Pottsville</t>
  </si>
  <si>
    <t>Alstonville Red Devils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</si>
  <si>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GIRLS GRADE 15 DIVISION TWO</t>
    </r>
  </si>
  <si>
    <t>Alstonville (joint)</t>
  </si>
  <si>
    <t>Not contested</t>
  </si>
  <si>
    <t>Alstonville Hot Shots (joint)</t>
  </si>
  <si>
    <t>Casino RSM Cobras (joint)</t>
  </si>
  <si>
    <t>Alstonville Strikers (joint)</t>
  </si>
  <si>
    <t>Alstonville Strikers</t>
  </si>
  <si>
    <t>Nimbin Headers (joint)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</si>
  <si>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GIRLS GRADE 14 DIVISION TWO</t>
    </r>
  </si>
  <si>
    <t>Richmond Rovers Rangers</t>
  </si>
  <si>
    <t>Goonellabah (joint)</t>
  </si>
  <si>
    <t>Byron Bay (joint)</t>
  </si>
  <si>
    <t>Alstonville Angels (joint)</t>
  </si>
  <si>
    <t>Alstonville Angels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</si>
  <si>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GIRLS GRADE 13 DIVISION TWO</t>
    </r>
  </si>
  <si>
    <t>South Lismore (joint)</t>
  </si>
  <si>
    <t>Alstonville Velocity</t>
  </si>
  <si>
    <t>Alstonville Hot Shots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</si>
  <si>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GIRLS GRADE 12 DIVISION TWO</t>
    </r>
  </si>
  <si>
    <t>Italo Stars (joint)</t>
  </si>
  <si>
    <t>Lismore Thistles Opals</t>
  </si>
  <si>
    <t>Lismore Thistles Diamonds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</si>
  <si>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16 DIVISION ONE</t>
    </r>
  </si>
  <si>
    <t>All Blues</t>
  </si>
  <si>
    <t>Hostel United</t>
  </si>
  <si>
    <t>Lismore City Giants</t>
  </si>
  <si>
    <t>Eastwood</t>
  </si>
  <si>
    <t>Casino (joint)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</si>
  <si>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16 DIVISION TWO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</si>
  <si>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16 DIVISION TWO NORTH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</si>
  <si>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A2769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15 DIVISION ONE</t>
    </r>
  </si>
  <si>
    <t>Ballina (joint)</t>
  </si>
  <si>
    <t>Brunswick Heads</t>
  </si>
  <si>
    <t>Alstonville Taipans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</si>
  <si>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15 DIVISION TWO</t>
    </r>
  </si>
  <si>
    <t>Casino RSM Cobras United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</si>
  <si>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15 DIVISION TWO NORTH</t>
    </r>
  </si>
  <si>
    <t>Pottsville Beach Panthers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</si>
  <si>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14 DIVISION ONE</t>
    </r>
  </si>
  <si>
    <t>Marist Brothers</t>
  </si>
  <si>
    <t>Church of Christ</t>
  </si>
  <si>
    <t>Boomerangs</t>
  </si>
  <si>
    <t>Zephyrs</t>
  </si>
  <si>
    <t>Alstonville Jaguars</t>
  </si>
  <si>
    <t>Lennox Head Makos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</si>
  <si>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14 DIVISION TWO</t>
    </r>
  </si>
  <si>
    <t>Dunoon United (joint)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</si>
  <si>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14 DIVISION TWO NORTH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</si>
  <si>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13 DIVISION ONE</t>
    </r>
  </si>
  <si>
    <t>MBVFC (joint)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</si>
  <si>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13 DIVISION TWO</t>
    </r>
  </si>
  <si>
    <t>Woodlawn (joint)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</si>
  <si>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13 DIVISION TWO NORTH</t>
    </r>
  </si>
  <si>
    <t>Tumbulgum Rangers (joint)</t>
  </si>
  <si>
    <t>Burringbar (joint)</t>
  </si>
  <si>
    <t>Shores United Sharks</t>
  </si>
  <si>
    <t>Alstonville Vipers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</si>
  <si>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12 DIVISION ONE</t>
    </r>
  </si>
  <si>
    <t>Hostel Wanderers</t>
  </si>
  <si>
    <t>Marist Kingfishers</t>
  </si>
  <si>
    <t>Mullumbimby (joint)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</si>
  <si>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12 DIVISION TWO</t>
    </r>
  </si>
  <si>
    <t>Alstonville Lightning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</si>
  <si>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12 DIVISION TWO NORTH</t>
    </r>
  </si>
  <si>
    <t>Murwillumbah (joint)</t>
  </si>
  <si>
    <t>Pottsville Beach (joint)</t>
  </si>
  <si>
    <t>Shores United (joint)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</si>
  <si>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12 DIVISION THREE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</si>
  <si>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11 DIVISION ONE</t>
    </r>
  </si>
  <si>
    <t>Kyogle (joint)</t>
  </si>
  <si>
    <t>Alstonville All Stars</t>
  </si>
  <si>
    <t>Competition changed to non-competitive small sided football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</si>
  <si>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11 DIVISION TWO</t>
    </r>
  </si>
  <si>
    <t>Dunoon United Giants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</si>
  <si>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11 DIVISION TWO NORTH</t>
    </r>
  </si>
  <si>
    <t>Murwillumbah Saints</t>
  </si>
  <si>
    <t>Lennox Head Whalers (joint)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</si>
  <si>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11 DIVISION THREE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</si>
  <si>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10 DIVISION ONE</t>
    </r>
  </si>
  <si>
    <t>Goonellabah Tornadoes</t>
  </si>
  <si>
    <t>Lennox Head Sharks</t>
  </si>
  <si>
    <t>Alstonville Warriors</t>
  </si>
  <si>
    <t>South Lismore Comets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</si>
  <si>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10 DIVISION TWO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</si>
  <si>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10 DIVISION TWO NORTH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</si>
  <si>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10 DIVISION THREE</t>
    </r>
  </si>
  <si>
    <t>Ballina Bluebottles</t>
  </si>
  <si>
    <t>Dunoon Dynamites</t>
  </si>
  <si>
    <t>Italo Stars Green</t>
  </si>
  <si>
    <t>Dunoon Rockets (joint)</t>
  </si>
  <si>
    <t>Dunoon Rockets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</si>
  <si>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10 DIVISION THREE NORTH</t>
    </r>
  </si>
  <si>
    <t>Eureka Gold</t>
  </si>
  <si>
    <t>FINAL WINNER</t>
  </si>
  <si>
    <t>Seawolves</t>
  </si>
  <si>
    <r>
      <rPr>
        <sz val="10"/>
        <color rgb="FF0070C0"/>
        <rFont val="Century Gothic"/>
        <family val="2"/>
      </rPr>
      <t xml:space="preserve">CALLAN McMILLAN MEMORIAL SHIELD
</t>
    </r>
    <r>
      <rPr>
        <b/>
        <sz val="24"/>
        <color rgb="FF0A2769"/>
        <rFont val="Century Gothic"/>
        <family val="2"/>
      </rPr>
      <t>'A' DIVISION</t>
    </r>
  </si>
  <si>
    <t>Macquarie</t>
  </si>
  <si>
    <t>No record</t>
  </si>
  <si>
    <t>Coffs Harbour</t>
  </si>
  <si>
    <t>Lismore</t>
  </si>
  <si>
    <t>Southport</t>
  </si>
  <si>
    <t>Relics</t>
  </si>
  <si>
    <r>
      <rPr>
        <sz val="10"/>
        <color rgb="FF0070C0"/>
        <rFont val="Century Gothic"/>
        <family val="2"/>
      </rPr>
      <t xml:space="preserve">CALLAN McMILLAN MEMORIAL SHIELD
</t>
    </r>
    <r>
      <rPr>
        <b/>
        <sz val="24"/>
        <color rgb="FF0A2769"/>
        <rFont val="Century Gothic"/>
        <family val="2"/>
      </rPr>
      <t>'B' DIVISION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</si>
  <si>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MALE SUMMER YOUTH LEAGUE</t>
    </r>
  </si>
  <si>
    <t>WINNER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</si>
  <si>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FEMALE SUMMER YOUTH LEAGUE</t>
    </r>
  </si>
  <si>
    <r>
      <rPr>
        <sz val="10"/>
        <color rgb="FF0070C0"/>
        <rFont val="Century Gothic"/>
        <family val="2"/>
      </rPr>
      <t>MEN'S PREMIER LEAGUE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GOLDEN BOOT</t>
    </r>
  </si>
  <si>
    <t>AWARD WINNER</t>
  </si>
  <si>
    <t>CLUB</t>
  </si>
  <si>
    <t>GOALS</t>
  </si>
  <si>
    <t>MATCHES</t>
  </si>
  <si>
    <t>Kevin Wilson</t>
  </si>
  <si>
    <t>Jeff Edwards</t>
  </si>
  <si>
    <t>Stephen Morrissey</t>
  </si>
  <si>
    <t>Brett Towner</t>
  </si>
  <si>
    <t>Stephen Fredricks</t>
  </si>
  <si>
    <t>Greg Piper</t>
  </si>
  <si>
    <t>Ian Hutchinson</t>
  </si>
  <si>
    <t>Jim Phillips</t>
  </si>
  <si>
    <t>Matthew Bath</t>
  </si>
  <si>
    <t>Matthew Olley</t>
  </si>
  <si>
    <t>Darren Beardow</t>
  </si>
  <si>
    <t>Paul Schaeffer</t>
  </si>
  <si>
    <t>Matt Lampard</t>
  </si>
  <si>
    <t>Nathan Scully</t>
  </si>
  <si>
    <t>Daniel Fung</t>
  </si>
  <si>
    <t>Wayne Mortimer</t>
  </si>
  <si>
    <t>Troy Matthews</t>
  </si>
  <si>
    <t>Tom Guttormsen</t>
  </si>
  <si>
    <t>Peter O'Neill</t>
  </si>
  <si>
    <t>Paul Kirkland</t>
  </si>
  <si>
    <t>Jordy Campbell</t>
  </si>
  <si>
    <t>Max Latimer</t>
  </si>
  <si>
    <t>Dave Annetts</t>
  </si>
  <si>
    <t>Martin Kelleher</t>
  </si>
  <si>
    <t>Sebastian Bell</t>
  </si>
  <si>
    <t>Jonathon See</t>
  </si>
  <si>
    <t>Byron Milne</t>
  </si>
  <si>
    <t>Aaron Walker</t>
  </si>
  <si>
    <t>Sam Shepard</t>
  </si>
  <si>
    <t>Joel Wood</t>
  </si>
  <si>
    <t>Lisandro Luaces</t>
  </si>
  <si>
    <r>
      <rPr>
        <sz val="10"/>
        <color rgb="FF0070C0"/>
        <rFont val="Century Gothic"/>
        <family val="2"/>
      </rPr>
      <t>MEN'S PREMIER LEAGUE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PLAYER OF THE YEAR</t>
    </r>
  </si>
  <si>
    <t>Terry Woods</t>
  </si>
  <si>
    <t>Tony Roder</t>
  </si>
  <si>
    <t>Ken MacPherson</t>
  </si>
  <si>
    <t>Glenn Weir</t>
  </si>
  <si>
    <t>Anthony Perkins</t>
  </si>
  <si>
    <t>Jeffery Hogan</t>
  </si>
  <si>
    <t>Garry Underhill</t>
  </si>
  <si>
    <t>Paul Wiltshire</t>
  </si>
  <si>
    <t>Sam Tancred</t>
  </si>
  <si>
    <t>Troy Percival</t>
  </si>
  <si>
    <t>Lucas Wagland</t>
  </si>
  <si>
    <t>David Betteridge</t>
  </si>
  <si>
    <t>Jimmy Harris</t>
  </si>
  <si>
    <t>Anthony Alvos</t>
  </si>
  <si>
    <t>Aaron Richter-Steers</t>
  </si>
  <si>
    <t>Ben Andrews</t>
  </si>
  <si>
    <t>Mathew Olley</t>
  </si>
  <si>
    <t>Richmond Rovers</t>
  </si>
  <si>
    <t>Dean Casey</t>
  </si>
  <si>
    <t>Joel Rudgley</t>
  </si>
  <si>
    <t>Kaiden Powell</t>
  </si>
  <si>
    <t>Patrick Kable</t>
  </si>
  <si>
    <r>
      <rPr>
        <sz val="10"/>
        <color rgb="FF0070C0"/>
        <rFont val="Century Gothic"/>
        <family val="2"/>
      </rPr>
      <t>MEN'S PREMIER LEAGUE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COACH OF THE YEAR</t>
    </r>
  </si>
  <si>
    <t>Mark Riley</t>
  </si>
  <si>
    <t>Brian Bugden</t>
  </si>
  <si>
    <t>Lyle Wheeler</t>
  </si>
  <si>
    <t>Mark Ambler</t>
  </si>
  <si>
    <t>Terry Duff</t>
  </si>
  <si>
    <t>Jeff Hogan</t>
  </si>
  <si>
    <t>Brian Lee</t>
  </si>
  <si>
    <t>Renato Cheli</t>
  </si>
  <si>
    <t>Robbie Armbuster</t>
  </si>
  <si>
    <t>John Essex</t>
  </si>
  <si>
    <t>Grant Neilson</t>
  </si>
  <si>
    <t>Stuart Harris</t>
  </si>
  <si>
    <t>Jamie Harris</t>
  </si>
  <si>
    <t>John Percival</t>
  </si>
  <si>
    <t>Graham Bird</t>
  </si>
  <si>
    <t>Denis Dal-cin</t>
  </si>
  <si>
    <t>Peter Rologas</t>
  </si>
  <si>
    <t>Peter Ware</t>
  </si>
  <si>
    <t>Steve O'Sullivan</t>
  </si>
  <si>
    <t>Damon Bell</t>
  </si>
  <si>
    <t>Brendan Logan</t>
  </si>
  <si>
    <t>Paul Ianna</t>
  </si>
  <si>
    <t>David Lonie</t>
  </si>
  <si>
    <t>Scott Collis</t>
  </si>
  <si>
    <t>Troy Taylor</t>
  </si>
  <si>
    <t>Paul Parmenter</t>
  </si>
  <si>
    <t>John Eakin</t>
  </si>
  <si>
    <t>Cameron Hyde</t>
  </si>
  <si>
    <t>Daniel Parker</t>
  </si>
  <si>
    <t>Ross Bryant</t>
  </si>
  <si>
    <t>Shane Ginger</t>
  </si>
  <si>
    <t>Steve Bostock</t>
  </si>
  <si>
    <t>James Norris</t>
  </si>
  <si>
    <t>Perry le Petit</t>
  </si>
  <si>
    <t>Anthony Gaggin</t>
  </si>
  <si>
    <t>Andres Real</t>
  </si>
  <si>
    <t>Rohan Coe</t>
  </si>
  <si>
    <t>Adam Rhodes</t>
  </si>
  <si>
    <t>Phillip Alley</t>
  </si>
  <si>
    <t>Mark Garrington</t>
  </si>
  <si>
    <t>Dale Purkiss</t>
  </si>
  <si>
    <t>4th Division</t>
  </si>
  <si>
    <t>Over 35's</t>
  </si>
  <si>
    <t>Scott Hardman</t>
  </si>
  <si>
    <t>David Richardson</t>
  </si>
  <si>
    <t>Robbie Oruess</t>
  </si>
  <si>
    <t>Mathew Flaherty</t>
  </si>
  <si>
    <t>Simon Hurcombe</t>
  </si>
  <si>
    <t>Terry Dardengo</t>
  </si>
  <si>
    <t>Michael Ravenscroft</t>
  </si>
  <si>
    <t>Dean Treveton</t>
  </si>
  <si>
    <t>Steven Clifford</t>
  </si>
  <si>
    <t>Stephen Hegedis</t>
  </si>
  <si>
    <t>6th Division</t>
  </si>
  <si>
    <t>Phil Courtney</t>
  </si>
  <si>
    <t>5th Division</t>
  </si>
  <si>
    <t>Gou Brummel Huis</t>
  </si>
  <si>
    <t>Sam Tomlinson</t>
  </si>
  <si>
    <t>Eduardo Divanna</t>
  </si>
  <si>
    <t>Nathan Hoey</t>
  </si>
  <si>
    <t>Adam Church</t>
  </si>
  <si>
    <t>Matt Steel</t>
  </si>
  <si>
    <t>Harrison Langford</t>
  </si>
  <si>
    <t>Glen Godbee</t>
  </si>
  <si>
    <t>Division 5</t>
  </si>
  <si>
    <r>
      <rPr>
        <sz val="10"/>
        <color rgb="FF0070C0"/>
        <rFont val="Century Gothic"/>
        <family val="2"/>
      </rPr>
      <t>WOMEN'S PREMIER LEAGUE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GOLDEN BOOT</t>
    </r>
  </si>
  <si>
    <t>Tracey Want</t>
  </si>
  <si>
    <t>Cass Thorman</t>
  </si>
  <si>
    <t>Martene Edwards</t>
  </si>
  <si>
    <t>Katie Parker</t>
  </si>
  <si>
    <t>Rose Argent</t>
  </si>
  <si>
    <t>Byron Bay FC</t>
  </si>
  <si>
    <t>Renae MacIntosh</t>
  </si>
  <si>
    <t>Abigail Allardyce</t>
  </si>
  <si>
    <t>Lennox Head FC</t>
  </si>
  <si>
    <t>Chelsea Coleman</t>
  </si>
  <si>
    <t>Hollie Jarrett</t>
  </si>
  <si>
    <t>Bangalow SC</t>
  </si>
  <si>
    <t>Martene Wallace</t>
  </si>
  <si>
    <t>Alstonville FC</t>
  </si>
  <si>
    <t>Jade Bianchetti</t>
  </si>
  <si>
    <t>Stephanie Foreman</t>
  </si>
  <si>
    <t>Olivia Collins</t>
  </si>
  <si>
    <t>Lismore Thistles SC</t>
  </si>
  <si>
    <r>
      <rPr>
        <sz val="10"/>
        <color rgb="FF0070C0"/>
        <rFont val="Century Gothic"/>
        <family val="2"/>
      </rPr>
      <t>WOMEN'S PREMIER LEAGUE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PLAYER OF THE YEAR</t>
    </r>
  </si>
  <si>
    <t>Lismore Richmond Rovers FC</t>
  </si>
  <si>
    <t>Felicity Kerslake</t>
  </si>
  <si>
    <t>Gypsy Hetchl</t>
  </si>
  <si>
    <t>Lismore Workers FC</t>
  </si>
  <si>
    <t>Shelley West-Watts</t>
  </si>
  <si>
    <t>Sarah Flower</t>
  </si>
  <si>
    <t>Abbie Heffernan</t>
  </si>
  <si>
    <t>Tenneille Shaw</t>
  </si>
  <si>
    <t>Keea Parrish</t>
  </si>
  <si>
    <t>Elsa Mangan</t>
  </si>
  <si>
    <r>
      <rPr>
        <sz val="10"/>
        <color rgb="FF0070C0"/>
        <rFont val="Century Gothic"/>
        <family val="2"/>
      </rPr>
      <t>WOMEN'S PREMIER LEAGUE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COACH OF THE YEAR</t>
    </r>
  </si>
  <si>
    <t>Dave Condon</t>
  </si>
  <si>
    <t>Adam Holmes</t>
  </si>
  <si>
    <t>Damion Davis</t>
  </si>
  <si>
    <t>John de Conti</t>
  </si>
  <si>
    <t>Corey Loft</t>
  </si>
  <si>
    <t>Rob Sheehan</t>
  </si>
  <si>
    <t>Dave Weaver</t>
  </si>
  <si>
    <t>Paul Hanigan</t>
  </si>
  <si>
    <t>Luke McWaide</t>
  </si>
  <si>
    <t>Mick Smith</t>
  </si>
  <si>
    <t>Paul Albertini</t>
  </si>
  <si>
    <t>Thaya Evenden</t>
  </si>
  <si>
    <t>Sheree McGrath</t>
  </si>
  <si>
    <t>Jenny Bourke</t>
  </si>
  <si>
    <t>Jane Stanton</t>
  </si>
  <si>
    <t>Michelle Lucas</t>
  </si>
  <si>
    <t>Alison Parr</t>
  </si>
  <si>
    <t>Jenna Osborne</t>
  </si>
  <si>
    <t>Courtney Nelson</t>
  </si>
  <si>
    <t>Angela Reakes</t>
  </si>
  <si>
    <t>Amy Nolan</t>
  </si>
  <si>
    <t>Naomi Dean</t>
  </si>
  <si>
    <t>Alexandra Kennedy</t>
  </si>
  <si>
    <t>Tiaharna Close</t>
  </si>
  <si>
    <t>Penny Greenhalgh</t>
  </si>
  <si>
    <t>Angela Bailey</t>
  </si>
  <si>
    <t>Tori Smith</t>
  </si>
  <si>
    <t>Tara Bayles</t>
  </si>
  <si>
    <t>Joyce De-Wit</t>
  </si>
  <si>
    <t>Catherine North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</si>
  <si>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JUNIOR DEDICATION AWARD</t>
    </r>
  </si>
  <si>
    <t>Daniel Morrow</t>
  </si>
  <si>
    <t>Gypsy Hechtl</t>
  </si>
  <si>
    <t>Lee Walmsley</t>
  </si>
  <si>
    <t>Jessica Woolfe</t>
  </si>
  <si>
    <t>Tye McDonald</t>
  </si>
  <si>
    <t>Jayne De Conti</t>
  </si>
  <si>
    <t>Jared Morrow</t>
  </si>
  <si>
    <t>Brooke Sheehan</t>
  </si>
  <si>
    <t>Award Ceased</t>
  </si>
  <si>
    <r>
      <rPr>
        <sz val="10"/>
        <color rgb="FF0070C0"/>
        <rFont val="Century Gothic"/>
        <family val="2"/>
      </rPr>
      <t>BIRMINGHAM AWARD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DEDICATION TO FOOTBALL</t>
    </r>
  </si>
  <si>
    <t>Mark Robinson</t>
  </si>
  <si>
    <t>Publicity Officer FFNC</t>
  </si>
  <si>
    <t>Goonellabah FC</t>
  </si>
  <si>
    <t>Jill Hepburn</t>
  </si>
  <si>
    <t>Julie Clifford</t>
  </si>
  <si>
    <t>Football Far North Coast</t>
  </si>
  <si>
    <t>John Armstrong</t>
  </si>
  <si>
    <t>David South</t>
  </si>
  <si>
    <t>Craig Woosley</t>
  </si>
  <si>
    <t>Kyogle FC</t>
  </si>
  <si>
    <t>Vicki Bugden</t>
  </si>
  <si>
    <t>Wal Trainer</t>
  </si>
  <si>
    <t>Tintenbar East Ballina FC</t>
  </si>
  <si>
    <t>Norm Hale</t>
  </si>
  <si>
    <t>Brunswick Valley FC</t>
  </si>
  <si>
    <t>Jan and Russell Priddle</t>
  </si>
  <si>
    <t>Alan Metcalfe</t>
  </si>
  <si>
    <t>FFNC Representative Coach</t>
  </si>
  <si>
    <t>Paul Hunter</t>
  </si>
  <si>
    <t>Jeff Wingfield</t>
  </si>
  <si>
    <t>John Noble</t>
  </si>
  <si>
    <t>Carlo Borra</t>
  </si>
  <si>
    <t>Lee Family</t>
  </si>
  <si>
    <t>Pottsville Beach FC</t>
  </si>
  <si>
    <t>Brenda Zakaras</t>
  </si>
  <si>
    <t>Frank Scott</t>
  </si>
  <si>
    <t>South Lismore Celtic FC</t>
  </si>
  <si>
    <t>Adam Coupe</t>
  </si>
  <si>
    <t>Casino RSM Cobras FC</t>
  </si>
  <si>
    <t>Glenn Rose</t>
  </si>
  <si>
    <t>Matt Wiltshire</t>
  </si>
  <si>
    <t>Hanigan Family</t>
  </si>
  <si>
    <t>Jason Toniello</t>
  </si>
  <si>
    <t>Brian Breckenridge</t>
  </si>
  <si>
    <t>Tumbulgum Rangers SC</t>
  </si>
  <si>
    <t>Wally Edwards</t>
  </si>
  <si>
    <r>
      <rPr>
        <sz val="10"/>
        <color rgb="FF0070C0"/>
        <rFont val="Century Gothic"/>
        <family val="2"/>
      </rPr>
      <t>MEN'S PREMIER LEAGUE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TERRY GREEDY MEDALLIST</t>
    </r>
  </si>
  <si>
    <t>Carl Hopper</t>
  </si>
  <si>
    <t>Kurt Walker</t>
  </si>
  <si>
    <t>Russell Dent</t>
  </si>
  <si>
    <t>Rory Devlin</t>
  </si>
  <si>
    <t>Jonathon Pierce</t>
  </si>
  <si>
    <t>Noah Coleman</t>
  </si>
  <si>
    <t>South Lismore FC</t>
  </si>
  <si>
    <r>
      <rPr>
        <sz val="10"/>
        <color rgb="FF0070C0"/>
        <rFont val="Century Gothic"/>
        <family val="2"/>
      </rPr>
      <t>WOMEN'S PREMIER LEAGUE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LISA CASAGRANDE MEDALLIST</t>
    </r>
  </si>
  <si>
    <t>Tenielle Shaw</t>
  </si>
  <si>
    <t>Ellie Fryer</t>
  </si>
  <si>
    <t>Hollie Jarett</t>
  </si>
  <si>
    <t>Madison Fiedler</t>
  </si>
  <si>
    <t>Melena Rushton</t>
  </si>
  <si>
    <r>
      <rPr>
        <sz val="10"/>
        <color rgb="FF0070C0"/>
        <rFont val="Century Gothic"/>
        <family val="2"/>
      </rPr>
      <t>GLEN GIBBS TROPHY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FFNC REFEREE OF THE YEAR</t>
    </r>
  </si>
  <si>
    <t>A. 'Sandy' Smart</t>
  </si>
  <si>
    <t>Deen Mohammed</t>
  </si>
  <si>
    <t>R. Morrissey</t>
  </si>
  <si>
    <t>D. Hughes</t>
  </si>
  <si>
    <t>Glen Gibbs</t>
  </si>
  <si>
    <t>Stewart Hase</t>
  </si>
  <si>
    <t>Paul Bartolo</t>
  </si>
  <si>
    <t>David 'Dick' Nolan</t>
  </si>
  <si>
    <t>Mark Predebon</t>
  </si>
  <si>
    <t>Lee MacMaster</t>
  </si>
  <si>
    <t>Stuart Bradley</t>
  </si>
  <si>
    <t>Clive Owen</t>
  </si>
  <si>
    <t>Luke Mackney</t>
  </si>
  <si>
    <t>Tanya de Boer</t>
  </si>
  <si>
    <t>Jared Seiffert</t>
  </si>
  <si>
    <t>Anthony Smith</t>
  </si>
  <si>
    <t>Connor Johnston</t>
  </si>
  <si>
    <r>
      <rPr>
        <sz val="10"/>
        <color rgb="FF0070C0"/>
        <rFont val="Century Gothic"/>
        <family val="2"/>
      </rPr>
      <t>TANYA DE BOER TROPHY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FEMALE REFEREE OF THE YEAR</t>
    </r>
  </si>
  <si>
    <t>Louise Farrell</t>
  </si>
  <si>
    <t>Sarah Drake</t>
  </si>
  <si>
    <t>Tiarna Kinnear</t>
  </si>
  <si>
    <t>Anna Hutchinson</t>
  </si>
  <si>
    <t>Rachel Farrington</t>
  </si>
  <si>
    <t>Karlie Aquilina</t>
  </si>
  <si>
    <t>Courtney Jameson</t>
  </si>
  <si>
    <t>Maddison Smith</t>
  </si>
  <si>
    <t>Kiara Jobson</t>
  </si>
  <si>
    <t>Aaron Hughes</t>
  </si>
  <si>
    <t>Ben Miller</t>
  </si>
  <si>
    <t>Craig Attewell</t>
  </si>
  <si>
    <t>Luke South</t>
  </si>
  <si>
    <t>Kirsten MacMaster</t>
  </si>
  <si>
    <t>Charlie Saunderson</t>
  </si>
  <si>
    <t>Matthew Davy</t>
  </si>
  <si>
    <t>Tanisha Walker</t>
  </si>
  <si>
    <t>Dylan Southgate (North)</t>
  </si>
  <si>
    <t>Phil Dalli (South)</t>
  </si>
  <si>
    <t>Alexander Waters</t>
  </si>
  <si>
    <t>Ben Butler (North)</t>
  </si>
  <si>
    <t>Nicholas Blanksby (South)</t>
  </si>
  <si>
    <t>Gia Brown</t>
  </si>
  <si>
    <t>Max Harlen</t>
  </si>
  <si>
    <t>Ollie James</t>
  </si>
  <si>
    <t>William McCalman</t>
  </si>
  <si>
    <t>Benjamin Simmonds</t>
  </si>
  <si>
    <t>Jamai O'Malley</t>
  </si>
  <si>
    <t>Andrew Wicks</t>
  </si>
  <si>
    <t>Phil Alley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</si>
  <si>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ASSISTANT REFEREE OF THE YEAR</t>
    </r>
  </si>
  <si>
    <t>Michael McMurray</t>
  </si>
  <si>
    <t>Damon Kern-Stokes</t>
  </si>
  <si>
    <t>Damien Parker</t>
  </si>
  <si>
    <t>Laing Kern-Stokes</t>
  </si>
  <si>
    <t>Joshua Noble</t>
  </si>
  <si>
    <t>Neil Farrell (North)</t>
  </si>
  <si>
    <t>David Henville</t>
  </si>
  <si>
    <t>Samuel Murphy</t>
  </si>
  <si>
    <t>Luke Tonks</t>
  </si>
  <si>
    <t>Blake Penhey</t>
  </si>
  <si>
    <t>Isaac Peachey</t>
  </si>
  <si>
    <t>Corey Boag</t>
  </si>
  <si>
    <t>Samuel McCalman</t>
  </si>
  <si>
    <t>Jakira Toniello</t>
  </si>
  <si>
    <t>T. Buckett</t>
  </si>
  <si>
    <t>M. Schackel</t>
  </si>
  <si>
    <t>C. Hepburn</t>
  </si>
  <si>
    <t>M. Wills</t>
  </si>
  <si>
    <t>D. Tunks</t>
  </si>
  <si>
    <t>S. Henshall</t>
  </si>
  <si>
    <t>R. Keith</t>
  </si>
  <si>
    <t>J. Priestley</t>
  </si>
  <si>
    <t>Rick Austen</t>
  </si>
  <si>
    <t>M. Thorneycroft</t>
  </si>
  <si>
    <t>M. Butlin</t>
  </si>
  <si>
    <t>Simon Cleverly</t>
  </si>
  <si>
    <t>Graeme Kent</t>
  </si>
  <si>
    <t>D. Knight</t>
  </si>
  <si>
    <t>Nathan Pascutto</t>
  </si>
  <si>
    <t>Matthew Rose</t>
  </si>
  <si>
    <t>Nathan Crake</t>
  </si>
  <si>
    <t>Ben Wraight</t>
  </si>
  <si>
    <t>Bradley Jack</t>
  </si>
  <si>
    <t>Carissa Halliday</t>
  </si>
  <si>
    <t>Jake Mulders (North)</t>
  </si>
  <si>
    <t>Cory Byrne (South)</t>
  </si>
  <si>
    <t>Shane Lee (North)</t>
  </si>
  <si>
    <t>Anthony Woolfe (South)</t>
  </si>
  <si>
    <t>Talen Pinxteren (North)</t>
  </si>
  <si>
    <t>Max Williams (North)</t>
  </si>
  <si>
    <t>Luke Tonks (South)</t>
  </si>
  <si>
    <t>Clint Bonner (North)</t>
  </si>
  <si>
    <t>Samuel Osborne (South)</t>
  </si>
  <si>
    <t>Joshua Gill</t>
  </si>
  <si>
    <t>Luca Tansley-Beckerman</t>
  </si>
  <si>
    <t>Adam Van Zuylen</t>
  </si>
  <si>
    <t>Samantha Lucas</t>
  </si>
  <si>
    <t>Jacob Ross</t>
  </si>
  <si>
    <t>Olivia Flannery</t>
  </si>
  <si>
    <t>G. Edgar</t>
  </si>
  <si>
    <t>Cecil Keep</t>
  </si>
  <si>
    <t>C. Mills</t>
  </si>
  <si>
    <t>Robert Pearce</t>
  </si>
  <si>
    <t>M. Fisher</t>
  </si>
  <si>
    <t>Gary Butts</t>
  </si>
  <si>
    <t>Eric Renshaw</t>
  </si>
  <si>
    <t>Gary Palmer</t>
  </si>
  <si>
    <t>M. Clark</t>
  </si>
  <si>
    <t>Graham Haigh</t>
  </si>
  <si>
    <t>Severino Da Roit</t>
  </si>
  <si>
    <t>Darren Butcher</t>
  </si>
  <si>
    <t>Rod Hyde</t>
  </si>
  <si>
    <t>Josh Noble</t>
  </si>
  <si>
    <t>Cory Byrne</t>
  </si>
  <si>
    <t>Anthony Scicluna</t>
  </si>
  <si>
    <t>John Baker</t>
  </si>
  <si>
    <t>Jack Sullivan</t>
  </si>
  <si>
    <t>Nicholas Clifford</t>
  </si>
  <si>
    <r>
      <rPr>
        <sz val="10"/>
        <color rgb="FF0070C0"/>
        <rFont val="Century Gothic"/>
        <family val="2"/>
      </rPr>
      <t>JOE PISANI TROPHY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MOST CONSISTENT REFEREE</t>
    </r>
  </si>
  <si>
    <t>Len Keith</t>
  </si>
  <si>
    <t>Steve Rollinson</t>
  </si>
  <si>
    <t>Robin Ette</t>
  </si>
  <si>
    <t>Renata Hotka</t>
  </si>
  <si>
    <t>Ben Haigh</t>
  </si>
  <si>
    <t>Thomas Rehbach</t>
  </si>
  <si>
    <t>Rod Smith</t>
  </si>
  <si>
    <t>Paul Lasance</t>
  </si>
  <si>
    <t>James 'Jim' Mills</t>
  </si>
  <si>
    <t>Greg Cornale</t>
  </si>
  <si>
    <t>Michael Lucas</t>
  </si>
  <si>
    <t>Matthew Edmonds</t>
  </si>
  <si>
    <t>Dane Smee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</si>
  <si>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COMMITMENT TO REFEREEING</t>
    </r>
  </si>
  <si>
    <t>Brock Smith</t>
  </si>
  <si>
    <t>Jackson Yates</t>
  </si>
  <si>
    <t>Joshua Yates</t>
  </si>
  <si>
    <t>Graham Rosolen</t>
  </si>
  <si>
    <t>Ron Honeybun</t>
  </si>
  <si>
    <r>
      <rPr>
        <sz val="10"/>
        <color rgb="FF0070C0"/>
        <rFont val="Century Gothic"/>
        <family val="2"/>
      </rPr>
      <t>DEEN MOHAMMED TROPHY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REFEREES' REFEREE</t>
    </r>
    <r>
      <rPr>
        <b/>
        <sz val="22"/>
        <color rgb="FF0A2769"/>
        <rFont val="Century Gothic"/>
        <family val="2"/>
      </rPr>
      <t xml:space="preserve"> OF THE YEAR</t>
    </r>
  </si>
  <si>
    <t>Samuel Osbourne</t>
  </si>
  <si>
    <t>Lennox Head Whalers</t>
  </si>
  <si>
    <t>SUMMER YOUTH LEAGUE</t>
  </si>
  <si>
    <t>ANZAC Cup Premier League</t>
  </si>
  <si>
    <t>ANZAC Cup Open A</t>
  </si>
  <si>
    <t>ANZAC Cup Open B</t>
  </si>
  <si>
    <t>Callan McMillan 'A' Division</t>
  </si>
  <si>
    <t>Callan McMillan 'B' Division</t>
  </si>
  <si>
    <t>Summer Youth League - Male</t>
  </si>
  <si>
    <t>Summer Youth League - Female</t>
  </si>
  <si>
    <t>MARIST*</t>
  </si>
  <si>
    <t>CHURCH OF CHRIST*</t>
  </si>
  <si>
    <t>BOOMERANGS</t>
  </si>
  <si>
    <t>CLUB CHAMPIONSHIP</t>
  </si>
  <si>
    <t>FAIR PLAY CLUB OF THE YEAR</t>
  </si>
  <si>
    <t>NON-EXISTENT COMPETITIONS</t>
  </si>
  <si>
    <t>Men's Over 35's</t>
  </si>
  <si>
    <t>Grade 11 Division One</t>
  </si>
  <si>
    <t>Grade 11 Division Two</t>
  </si>
  <si>
    <t>Grade 11 Division Three</t>
  </si>
  <si>
    <t>Grade 10 Division One</t>
  </si>
  <si>
    <t>Grade 11 Division Two North</t>
  </si>
  <si>
    <t>Grade 10 Division Two</t>
  </si>
  <si>
    <t>Grade 10 Division Two North</t>
  </si>
  <si>
    <t>Grade 10 Division Three</t>
  </si>
  <si>
    <t>Grade 10 Division Three North</t>
  </si>
  <si>
    <t>Bangalow White</t>
  </si>
  <si>
    <t>Lismore Thistles Black</t>
  </si>
  <si>
    <t>Lismore Thistles Roos</t>
  </si>
  <si>
    <t>Lismore Thistles Mustangs</t>
  </si>
  <si>
    <t>Casino Rangers</t>
  </si>
  <si>
    <t>Goonellabah Tornadoes 15</t>
  </si>
  <si>
    <t>Goonellabah Tornadoes 16</t>
  </si>
  <si>
    <t>Goonellabah Hurricanes 15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</si>
  <si>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MEN'S FIRST RESERVE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</si>
  <si>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MEN'S SECOND RESERVE</t>
    </r>
  </si>
  <si>
    <t>NIMBIN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</si>
  <si>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JUNIOR PLAYER OF THE YEAR</t>
    </r>
  </si>
  <si>
    <t>Glen Gilchrist</t>
  </si>
  <si>
    <t>Dean Haywood</t>
  </si>
  <si>
    <t>Phil Ryan</t>
  </si>
  <si>
    <t>Brendon Matthews</t>
  </si>
  <si>
    <t>Bryan Keevers</t>
  </si>
  <si>
    <t>Matthew Walsh</t>
  </si>
  <si>
    <t>Sterling Collier</t>
  </si>
  <si>
    <t>Brendan Hogan</t>
  </si>
  <si>
    <t>Todd Garver</t>
  </si>
  <si>
    <t>Ashley Wilson</t>
  </si>
  <si>
    <t>Tim Sheridan</t>
  </si>
  <si>
    <t>Brad Hicks</t>
  </si>
  <si>
    <t>Toni Johnson</t>
  </si>
  <si>
    <t>Johanna Kanaef</t>
  </si>
  <si>
    <t>Matt Piga</t>
  </si>
  <si>
    <t>Renae McIntosh</t>
  </si>
  <si>
    <t>Lucas MacPherson</t>
  </si>
  <si>
    <t>Abbey Moss</t>
  </si>
  <si>
    <t>Joshua Harlen</t>
  </si>
  <si>
    <t>Rachel Cooper</t>
  </si>
  <si>
    <t>Pat Dimond</t>
  </si>
  <si>
    <t>Shani Lauf</t>
  </si>
  <si>
    <t>Jay Keevers</t>
  </si>
  <si>
    <t>Annie Tinning</t>
  </si>
  <si>
    <t>Jaiden Walker</t>
  </si>
  <si>
    <t>Men's First Reserve (last awarded 2010)</t>
  </si>
  <si>
    <t>Junior Player of the Year (last awarded 2010)</t>
  </si>
  <si>
    <t>Men's Second Reserve (last awarded 1993)</t>
  </si>
  <si>
    <t>GOOLMANGAR</t>
  </si>
  <si>
    <t>Men's First Reserve</t>
  </si>
  <si>
    <t>Men's Second Reserve</t>
  </si>
  <si>
    <t>JUNIOR MIXED</t>
  </si>
  <si>
    <t>POINTSCORE COMPETITIONS</t>
  </si>
  <si>
    <t>PRE-SEASON &amp; POST-SEASON COMPETITIONS</t>
  </si>
  <si>
    <t>INDIVIDUAL AWARDS</t>
  </si>
  <si>
    <t>CLUB AWARDS</t>
  </si>
  <si>
    <t>INDIVIDUAL</t>
  </si>
  <si>
    <t>MATCH OFFICIAL AWARDS</t>
  </si>
  <si>
    <t>Grade 10 Division Three North (last awarded 2007)</t>
  </si>
  <si>
    <t>Grade 10 Division Two North (last awarded 2009)</t>
  </si>
  <si>
    <t>Grade 11 Division Two North (last awarded 2010)</t>
  </si>
  <si>
    <t>SCROLL DOWN TO VIEW ALL COMPETITIONS</t>
  </si>
  <si>
    <t>ANZAC CUP/CALLAN McMILLAN</t>
  </si>
  <si>
    <t>Competition</t>
  </si>
  <si>
    <t>Competition/Award</t>
  </si>
  <si>
    <t>Major Trophy</t>
  </si>
  <si>
    <t>WOODLAWN*</t>
  </si>
  <si>
    <t>ZEPHYRS*</t>
  </si>
  <si>
    <t>SOUTHERN CROSS UNIVERSITY*</t>
  </si>
  <si>
    <t>HOSTEL UNITED*</t>
  </si>
  <si>
    <t>HOSTEL WANDERERS*</t>
  </si>
  <si>
    <t>ALL BLUES*</t>
  </si>
  <si>
    <t>*</t>
  </si>
  <si>
    <r>
      <t>DUNOON</t>
    </r>
    <r>
      <rPr>
        <b/>
        <sz val="1"/>
        <color theme="0"/>
        <rFont val="Century Gothic"/>
        <family val="2"/>
      </rPr>
      <t>*</t>
    </r>
  </si>
  <si>
    <r>
      <t>TINTENBAR EAST BALLINA</t>
    </r>
    <r>
      <rPr>
        <b/>
        <sz val="1"/>
        <color theme="0"/>
        <rFont val="Century Gothic"/>
        <family val="2"/>
      </rPr>
      <t>*</t>
    </r>
  </si>
  <si>
    <t>GOONELLABAH STARS*</t>
  </si>
  <si>
    <t>NO RECORD*</t>
  </si>
  <si>
    <t>NOT CONTESTED*</t>
  </si>
  <si>
    <r>
      <t>GOONELLABAH</t>
    </r>
    <r>
      <rPr>
        <b/>
        <sz val="1"/>
        <color theme="0"/>
        <rFont val="Century Gothic"/>
        <family val="2"/>
      </rPr>
      <t>*</t>
    </r>
  </si>
  <si>
    <t>*Rovers*</t>
  </si>
  <si>
    <t>NIMBIN UNITED*</t>
  </si>
  <si>
    <t>COLLEGE</t>
  </si>
  <si>
    <t>LISMORE CITY*</t>
  </si>
  <si>
    <t>MACLEAN*</t>
  </si>
  <si>
    <t>MURWILLUMBAH*</t>
  </si>
  <si>
    <t>BRUNSWICK HEADS*</t>
  </si>
  <si>
    <t>MULLUMBIMBY*</t>
  </si>
  <si>
    <t>Tintenbar East Ballina (joint)</t>
  </si>
  <si>
    <t>Tintenbar East Ballina Rays</t>
  </si>
  <si>
    <t>SEAWOLVES*</t>
  </si>
  <si>
    <t>AWARDS/COMPETITIONS NO LONGER EXISTING</t>
  </si>
  <si>
    <t>CEASED</t>
  </si>
  <si>
    <t>REFEREES</t>
  </si>
  <si>
    <t>DISCLAIMER: THE RECORDS WITHIN THIS DOCUMENT ARE BASED ON AVAILABLE HISTORICAL RECORDS</t>
  </si>
  <si>
    <t>Byron Bay Panthers</t>
  </si>
  <si>
    <t>Diego Vazquez</t>
  </si>
  <si>
    <t>Deeanna Thompson</t>
  </si>
  <si>
    <t xml:space="preserve">Lismore Richmond Rovers </t>
  </si>
  <si>
    <t>Oliver Stautner</t>
  </si>
  <si>
    <t>Not Awarded (Covid-19)</t>
  </si>
  <si>
    <t>Not Played (Covid-19)</t>
  </si>
  <si>
    <t>Not awarded (Covid-19)</t>
  </si>
  <si>
    <t>3rd Division</t>
  </si>
  <si>
    <t>2nd Division</t>
  </si>
  <si>
    <t>Division 4</t>
  </si>
  <si>
    <t>Division 2</t>
  </si>
  <si>
    <r>
      <rPr>
        <sz val="10"/>
        <color rgb="FF0070C0"/>
        <rFont val="Century Gothic"/>
        <family val="2"/>
      </rPr>
      <t xml:space="preserve">FOOTBALL FAR NORTH COAST
</t>
    </r>
    <r>
      <rPr>
        <b/>
        <sz val="24"/>
        <color rgb="FF0A2769"/>
        <rFont val="Century Gothic"/>
        <family val="2"/>
      </rPr>
      <t>MEN'S CHAMPIONSHIP LEAGUE</t>
    </r>
  </si>
  <si>
    <t>Competition rebranded to Men's Championship League</t>
  </si>
  <si>
    <r>
      <rPr>
        <sz val="10"/>
        <color rgb="FF0070C0"/>
        <rFont val="Century Gothic"/>
        <family val="2"/>
      </rPr>
      <t xml:space="preserve">FOOTBALL FAR NORTH COAST
</t>
    </r>
    <r>
      <rPr>
        <b/>
        <sz val="24"/>
        <color rgb="FF0A2769"/>
        <rFont val="Century Gothic"/>
        <family val="2"/>
      </rPr>
      <t>GIRLS GRADE 16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</si>
  <si>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GIRLS GRADE 15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</si>
  <si>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GIRLS GRADE 14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</si>
  <si>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GIRLS GRADE 13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</si>
  <si>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GIRLS GRADE 12</t>
    </r>
  </si>
  <si>
    <r>
      <rPr>
        <sz val="10"/>
        <color rgb="FF0070C0"/>
        <rFont val="Century Gothic"/>
        <family val="2"/>
      </rPr>
      <t>ANZAC DAY CUP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PREMIER LEAGUE</t>
    </r>
  </si>
  <si>
    <r>
      <rPr>
        <sz val="10"/>
        <color rgb="FF0070C0"/>
        <rFont val="Century Gothic"/>
        <family val="2"/>
      </rPr>
      <t>ANZAC DAY CUP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OPEN A</t>
    </r>
  </si>
  <si>
    <r>
      <rPr>
        <sz val="10"/>
        <color rgb="FF0070C0"/>
        <rFont val="Century Gothic"/>
        <family val="2"/>
      </rPr>
      <t>ANZAC DAY CUP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OPEN B</t>
    </r>
  </si>
  <si>
    <r>
      <rPr>
        <sz val="10"/>
        <color rgb="FF0070C0"/>
        <rFont val="Century Gothic"/>
        <family val="2"/>
      </rPr>
      <t>ANZAC DAY CUP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GRADE 16</t>
    </r>
  </si>
  <si>
    <t>Levi Meldrum</t>
  </si>
  <si>
    <t>League 3</t>
  </si>
  <si>
    <t>Jaksone Sweaney</t>
  </si>
  <si>
    <t>League 4</t>
  </si>
  <si>
    <t>Alinta Ahrens</t>
  </si>
  <si>
    <t>Men's Championship League</t>
  </si>
  <si>
    <t>Not contested (Covid-19)</t>
  </si>
  <si>
    <t>RUNNER-UP</t>
  </si>
  <si>
    <t>Men's Premier League - Player of the Year</t>
  </si>
  <si>
    <t>Men's Premier League - Coach of the Year</t>
  </si>
  <si>
    <t>Women's Premier League - Player of the Year</t>
  </si>
  <si>
    <t>Women's Premier League - Coach of the Year</t>
  </si>
  <si>
    <t>Not played (Covid-19)</t>
  </si>
  <si>
    <t>Lismore Richmond Rovers Rangers</t>
  </si>
  <si>
    <t>Jye Wilson</t>
  </si>
  <si>
    <t>League 7</t>
  </si>
  <si>
    <t>Charlotte Voss</t>
  </si>
  <si>
    <t>Ruby Smith</t>
  </si>
  <si>
    <t>James Gill</t>
  </si>
  <si>
    <t>Division 7</t>
  </si>
  <si>
    <t>Mark Barnes</t>
  </si>
  <si>
    <t>Luka Taylor</t>
  </si>
  <si>
    <t>Jonathan See</t>
  </si>
  <si>
    <t>Men's Championship League (formerly Premier Res.)</t>
  </si>
  <si>
    <t>Competition known as Men's Premier Reserve</t>
  </si>
  <si>
    <r>
      <rPr>
        <sz val="10"/>
        <color rgb="FF0070C0"/>
        <rFont val="Century Gothic"/>
        <family val="2"/>
      </rPr>
      <t>ANZAC DAY CUP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OPEN C</t>
    </r>
  </si>
  <si>
    <t>ANZAC Day Cup Grade 16</t>
  </si>
  <si>
    <t>ANZAC Day Cup Men's Open B</t>
  </si>
  <si>
    <t>ANZAC Day Cup Men's Open A</t>
  </si>
  <si>
    <t>ANZAC Day Cup Men's Premier League</t>
  </si>
  <si>
    <t>Commitment to Refereeing</t>
  </si>
  <si>
    <t>Female Referee of the Year</t>
  </si>
  <si>
    <t>Alstonville Red</t>
  </si>
  <si>
    <t>Edgard Ribeiro</t>
  </si>
  <si>
    <t>Quinlan Cox</t>
  </si>
  <si>
    <t>Rosa Tansley-Beckerman</t>
  </si>
  <si>
    <t>Katy Walker</t>
  </si>
  <si>
    <t>Murray Towner</t>
  </si>
  <si>
    <t>Sharon Scriven</t>
  </si>
  <si>
    <t>Andy Brown</t>
  </si>
  <si>
    <t>Isabella Boll</t>
  </si>
  <si>
    <t>John Thomson</t>
  </si>
  <si>
    <t>Kris Saville</t>
  </si>
  <si>
    <t>Coen Jobson</t>
  </si>
  <si>
    <t>Cooper McLean</t>
  </si>
  <si>
    <t>Adrian Lanyon</t>
  </si>
  <si>
    <t>Tristan Smith</t>
  </si>
  <si>
    <t>Most Improved Senior Referee</t>
  </si>
  <si>
    <t>Most Improved Junior Referee</t>
  </si>
  <si>
    <r>
      <rPr>
        <sz val="10"/>
        <color rgb="FF0070C0"/>
        <rFont val="Century Gothic"/>
        <family val="2"/>
      </rPr>
      <t>ALISTAIR WATTS TROPHY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MOST IMPROVED JUNIOR REFEREE</t>
    </r>
  </si>
  <si>
    <r>
      <rPr>
        <sz val="10"/>
        <color rgb="FF0070C0"/>
        <rFont val="Century Gothic"/>
        <family val="2"/>
      </rPr>
      <t>BOB BEAUMONT MEMORIAL TROPHY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MOST IMPROVED SENIOR REFEREE</t>
    </r>
  </si>
  <si>
    <r>
      <rPr>
        <sz val="10"/>
        <color rgb="FF0070C0"/>
        <rFont val="Century Gothic"/>
        <family val="2"/>
      </rPr>
      <t>COREY NEW MEMORIAL TROPHY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ROOKIE REFEREE OF THE YEAR</t>
    </r>
  </si>
  <si>
    <t>Rookie Referee of the Year</t>
  </si>
  <si>
    <t>Lennox Head Tigersharks</t>
  </si>
  <si>
    <t>Byron Bay Cougars</t>
  </si>
  <si>
    <t>Josh Cole</t>
  </si>
  <si>
    <t>Emma Eichorn</t>
  </si>
  <si>
    <t>John Stambolieff</t>
  </si>
  <si>
    <t>Mick Elliott</t>
  </si>
  <si>
    <t>Fraser Hills</t>
  </si>
  <si>
    <t>Championship League</t>
  </si>
  <si>
    <t>Rachael Anderson</t>
  </si>
  <si>
    <t>League 5</t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</si>
  <si>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WOMEN'S OPEN LEAGUES GOLDEN BOOT</t>
    </r>
  </si>
  <si>
    <r>
      <rPr>
        <sz val="10"/>
        <color rgb="FF0070C0"/>
        <rFont val="Century Gothic"/>
        <family val="2"/>
      </rPr>
      <t>FOOTBALL FAR NORTH COAST</t>
    </r>
    <r>
      <rPr>
        <b/>
        <sz val="10"/>
        <color rgb="FF0070C0"/>
        <rFont val="Century Gothic"/>
        <family val="2"/>
      </rPr>
      <t xml:space="preserve">
</t>
    </r>
    <r>
      <rPr>
        <b/>
        <sz val="24"/>
        <color rgb="FF0A2769"/>
        <rFont val="Century Gothic"/>
        <family val="2"/>
      </rPr>
      <t>MEN'S OPEN LEAGUES GOLDEN BOOT</t>
    </r>
  </si>
  <si>
    <t>Not Awarded</t>
  </si>
  <si>
    <t>Byron Bay (Team 2)</t>
  </si>
  <si>
    <t>Byron Bay (Team 1)</t>
  </si>
  <si>
    <t>Lennox Head Wobbegongs</t>
  </si>
  <si>
    <t>Byron Bay Wildcats (joint)</t>
  </si>
  <si>
    <t>Gary &amp; Kelly Bond</t>
  </si>
  <si>
    <t>Ballina SC</t>
  </si>
  <si>
    <t>CLUB/ROLE</t>
  </si>
  <si>
    <t>Carly Brown</t>
  </si>
  <si>
    <t>Philippa Jacka</t>
  </si>
  <si>
    <t>FFNC Referee</t>
  </si>
  <si>
    <t>Nelson Stock</t>
  </si>
  <si>
    <t>Zali Black</t>
  </si>
  <si>
    <t>Kathie Pearce</t>
  </si>
  <si>
    <t>Lisa Carter</t>
  </si>
  <si>
    <t>Karen Creighton</t>
  </si>
  <si>
    <t>Sandy Thompson</t>
  </si>
  <si>
    <t>Terri Doherty</t>
  </si>
  <si>
    <t>ANZAC DAY CUP/CALLAN McMILLAN</t>
  </si>
  <si>
    <t>ANZAC Day Cup Premier League</t>
  </si>
  <si>
    <t>ANZAC Day Cup Open A</t>
  </si>
  <si>
    <t>ANZAC Day Cup Open B</t>
  </si>
  <si>
    <t>ANZAC Day Cup Open C</t>
  </si>
  <si>
    <t>Nick Rudgley</t>
  </si>
  <si>
    <t>Steve Towner</t>
  </si>
  <si>
    <t>Arthur &amp; Isaac Helps</t>
  </si>
  <si>
    <t>Zoe Brus</t>
  </si>
  <si>
    <t>Charlie Yates</t>
  </si>
  <si>
    <t>Matthew Rossington</t>
  </si>
  <si>
    <t>ANZAC Day Cup Men's Open C</t>
  </si>
  <si>
    <t>Byron Bay Wildcats</t>
  </si>
  <si>
    <t>Shores United Dolphins</t>
  </si>
  <si>
    <t>Alstonville 1</t>
  </si>
  <si>
    <t>Lismore Richmond Rovers 1</t>
  </si>
  <si>
    <t>Lennox Head Hammerheads</t>
  </si>
  <si>
    <t>Tintenbar East Ballina Blue</t>
  </si>
  <si>
    <t>Basile Delgrange</t>
  </si>
  <si>
    <t>Goonellabah (Team 1)</t>
  </si>
  <si>
    <t>Eli Gambley</t>
  </si>
  <si>
    <t>Andrea Zubani</t>
  </si>
  <si>
    <t>Men's League 2</t>
  </si>
  <si>
    <t>Tahlia Farrant</t>
  </si>
  <si>
    <t>Zoe Lattanzi</t>
  </si>
  <si>
    <t>Yasmine Sutcliffe</t>
  </si>
  <si>
    <t>Cameron Taylor-Brown</t>
  </si>
  <si>
    <t>Woodburn Wolves FC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</si>
</sst>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0"/>
      <name val="Bahnschrift"/>
      <family val="2"/>
    </font>
    <font>
      <b/>
      <sz val="14"/>
      <color rgb="FF0A2769"/>
      <name val="Bahnschrift Condensed"/>
      <family val="2"/>
    </font>
    <font>
      <sz val="11"/>
      <color theme="1"/>
      <name val="Bahnschrift"/>
      <family val="2"/>
    </font>
    <font>
      <b/>
      <sz val="11"/>
      <color theme="0"/>
      <name val="Bahnschrift"/>
      <family val="2"/>
    </font>
    <font>
      <b/>
      <sz val="16"/>
      <color theme="1"/>
      <name val="Bahnschrift"/>
      <family val="2"/>
    </font>
    <font>
      <b/>
      <sz val="12"/>
      <color theme="1"/>
      <name val="Bahnschrift"/>
      <family val="2"/>
    </font>
    <font>
      <b/>
      <i/>
      <sz val="36"/>
      <color rgb="FF0A2769"/>
      <name val="Bahnschrift"/>
      <family val="2"/>
    </font>
    <font>
      <b/>
      <i/>
      <sz val="10"/>
      <color theme="0"/>
      <name val="Bahnschrift"/>
      <family val="2"/>
    </font>
    <font>
      <b/>
      <sz val="16"/>
      <color theme="0"/>
      <name val="Bahnschrift"/>
      <family val="2"/>
    </font>
    <font>
      <b/>
      <sz val="8"/>
      <color theme="0"/>
      <name val="Bahnschrift"/>
      <family val="2"/>
    </font>
    <font>
      <b/>
      <sz val="8"/>
      <color rgb="FF0A2769"/>
      <name val="Bahnschrift"/>
      <family val="2"/>
    </font>
    <font>
      <sz val="11"/>
      <color rgb="FF0A2769"/>
      <name val="Bahnschrift"/>
      <family val="2"/>
    </font>
    <font>
      <b/>
      <sz val="14"/>
      <color theme="0"/>
      <name val="Bahnschrift"/>
      <family val="2"/>
    </font>
    <font>
      <sz val="12"/>
      <color rgb="FF0A2769"/>
      <name val="Bahnschrift"/>
      <family val="2"/>
    </font>
    <font>
      <b/>
      <sz val="11"/>
      <color rgb="FF0A2769"/>
      <name val="Century Gothic"/>
      <family val="2"/>
    </font>
    <font>
      <b/>
      <sz val="10"/>
      <color theme="0"/>
      <name val="Century Gothic"/>
      <family val="2"/>
    </font>
    <font>
      <sz val="11"/>
      <color theme="1"/>
      <name val="Century Gothic"/>
      <family val="2"/>
    </font>
    <font>
      <b/>
      <sz val="16"/>
      <color theme="0"/>
      <name val="Century Gothic"/>
      <family val="2"/>
    </font>
    <font>
      <b/>
      <sz val="24"/>
      <color rgb="FF0A2769"/>
      <name val="Century Gothic"/>
      <family val="2"/>
    </font>
    <font>
      <b/>
      <sz val="10"/>
      <color rgb="FF0070C0"/>
      <name val="Century Gothic"/>
      <family val="2"/>
    </font>
    <font>
      <b/>
      <sz val="11"/>
      <color rgb="FFFE000B"/>
      <name val="Century Gothic"/>
      <family val="2"/>
    </font>
    <font>
      <b/>
      <sz val="16"/>
      <color theme="1"/>
      <name val="Century Gothic"/>
      <family val="2"/>
    </font>
    <font>
      <b/>
      <sz val="1"/>
      <color theme="0"/>
      <name val="Century Gothic"/>
      <family val="2"/>
    </font>
    <font>
      <b/>
      <sz val="8"/>
      <color theme="0"/>
      <name val="Century Gothic"/>
      <family val="2"/>
    </font>
    <font>
      <b/>
      <sz val="8"/>
      <color rgb="FF0A2769"/>
      <name val="Century Gothic"/>
      <family val="2"/>
    </font>
    <font>
      <b/>
      <sz val="14"/>
      <color theme="0"/>
      <name val="Century Gothic"/>
      <family val="2"/>
    </font>
    <font>
      <b/>
      <sz val="12"/>
      <color rgb="FF0A2769"/>
      <name val="Century Gothic"/>
      <family val="2"/>
    </font>
    <font>
      <b/>
      <sz val="11"/>
      <color theme="1"/>
      <name val="Century Gothic"/>
      <family val="2"/>
    </font>
    <font>
      <sz val="11"/>
      <color rgb="FF0A2769"/>
      <name val="Century Gothic"/>
      <family val="2"/>
    </font>
    <font>
      <sz val="14"/>
      <color rgb="FF0A2769"/>
      <name val="Century Gothic"/>
      <family val="2"/>
    </font>
    <font>
      <sz val="12"/>
      <color rgb="FF0A2769"/>
      <name val="Century Gothic"/>
      <family val="2"/>
    </font>
    <font>
      <b/>
      <sz val="11"/>
      <color theme="0"/>
      <name val="Century Gothic"/>
      <family val="2"/>
    </font>
    <font>
      <b/>
      <sz val="26"/>
      <color theme="0"/>
      <name val="Century Gothic"/>
      <family val="2"/>
    </font>
    <font>
      <i/>
      <sz val="11"/>
      <color theme="0"/>
      <name val="Century Gothic"/>
      <family val="2"/>
    </font>
    <font>
      <b/>
      <sz val="14"/>
      <color rgb="FF0A2769"/>
      <name val="Century Gothic"/>
      <family val="2"/>
    </font>
    <font>
      <b/>
      <sz val="22"/>
      <color rgb="FF0A2769"/>
      <name val="Century Gothic"/>
      <family val="2"/>
    </font>
    <font>
      <b/>
      <sz val="10"/>
      <color rgb="FF0A2769"/>
      <name val="Century Gothic"/>
      <family val="2"/>
    </font>
    <font>
      <sz val="11"/>
      <color rgb="FFFF0000"/>
      <name val="Century Gothic"/>
      <family val="2"/>
    </font>
    <font>
      <b/>
      <sz val="20"/>
      <color rgb="FF0A2769"/>
      <name val="Century Gothic"/>
      <family val="2"/>
    </font>
    <font>
      <sz val="11"/>
      <name val="Century Gothic"/>
      <family val="2"/>
    </font>
    <font>
      <b/>
      <sz val="22"/>
      <color theme="0"/>
      <name val="Century Gothic"/>
      <family val="2"/>
    </font>
    <font>
      <b/>
      <sz val="9"/>
      <color rgb="FF0A2769"/>
      <name val="Century Gothic"/>
      <family val="2"/>
    </font>
    <font>
      <i/>
      <sz val="8"/>
      <color theme="0"/>
      <name val="Century Gothic"/>
      <family val="2"/>
    </font>
    <font>
      <sz val="8"/>
      <color theme="1"/>
      <name val="Century Gothic"/>
      <family val="2"/>
    </font>
    <font>
      <sz val="8"/>
      <color theme="1"/>
      <name val="Century Gothic"/>
      <family val="2"/>
    </font>
    <font>
      <sz val="10"/>
      <color rgb="FF0070C0"/>
      <name val="Century Gothic"/>
      <family val="2"/>
    </font>
    <font>
      <sz val="11"/>
      <color theme="1"/>
      <name val="Century Gothic"/>
      <family val="2"/>
    </font>
    <font>
      <u/>
      <sz val="11"/>
      <color theme="10"/>
      <name val="Century Gothic"/>
      <family val="2"/>
    </font>
    <font>
      <sz val="8"/>
      <color rgb="FF0A2769"/>
      <name val="Century Gothic"/>
      <family val="2"/>
    </font>
    <font>
      <sz val="11"/>
      <color rgb="FF000000"/>
      <name val="Century Gothic"/>
      <family val="2"/>
    </font>
    <font>
      <b/>
      <sz val="14"/>
      <name val="Century Gothic"/>
      <family val="2"/>
    </font>
    <font>
      <sz val="10"/>
      <color rgb="FF0A2769"/>
      <name val="Century Gothic"/>
      <family val="2"/>
    </font>
    <font>
      <sz val="10"/>
      <color theme="1"/>
      <name val="Century Gothic"/>
      <family val="2"/>
    </font>
    <font>
      <sz val="8"/>
      <color theme="0"/>
      <name val="Century Gothic"/>
      <family val="2"/>
    </font>
    <font>
      <i/>
      <sz val="10"/>
      <color theme="0"/>
      <name val="Century Gothic"/>
      <family val="2"/>
    </font>
    <font>
      <sz val="10"/>
      <color theme="0"/>
      <name val="Century Gothic"/>
      <family val="2"/>
    </font>
    <font>
      <sz val="9"/>
      <color theme="0"/>
      <name val="Century Gothic"/>
      <family val="2"/>
    </font>
    <font>
      <b/>
      <sz val="10"/>
      <color theme="1"/>
      <name val="Century Gothic"/>
      <family val="2"/>
    </font>
    <font>
      <b/>
      <sz val="10"/>
      <name val="Century Gothic"/>
      <family val="2"/>
    </font>
    <font>
      <b/>
      <sz val="12"/>
      <color theme="1"/>
      <name val="Century Gothic"/>
      <family val="2"/>
    </font>
    <font>
      <i/>
      <sz val="11"/>
      <color theme="1"/>
      <name val="Century Gothic"/>
      <family val="2"/>
    </font>
    <font>
      <b/>
      <i/>
      <sz val="11"/>
      <color theme="1"/>
      <name val="Century Gothic"/>
      <family val="2"/>
    </font>
    <font>
      <b/>
      <sz val="11"/>
      <name val="Century Gothic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A2769"/>
        <bgColor indexed="64"/>
      </patternFill>
    </fill>
    <fill>
      <patternFill patternType="solid">
        <fgColor rgb="FFFE000B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/>
      <bottom style="thick">
        <color rgb="FF0A2769"/>
      </bottom>
      <diagonal/>
    </border>
    <border>
      <left style="thin">
        <color indexed="64"/>
      </left>
      <right style="thin">
        <color theme="0"/>
      </right>
      <top style="thick">
        <color rgb="FF0A2769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ck">
        <color rgb="FF0A2769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26">
    <xf numFmtId="0" fontId="0" fillId="0" borderId="0" xfId="0"/>
    <xf numFmtId="0" fontId="2" fillId="0" borderId="0" xfId="1" applyFont="1" applyAlignment="1">
      <alignment vertical="center" wrapText="1"/>
    </xf>
    <xf numFmtId="0" fontId="6" fillId="2" borderId="0" xfId="0" applyFont="1" applyFill="1"/>
    <xf numFmtId="0" fontId="4" fillId="2" borderId="0" xfId="0" applyFont="1" applyFill="1"/>
    <xf numFmtId="0" fontId="7" fillId="2" borderId="0" xfId="0" applyFont="1" applyFill="1"/>
    <xf numFmtId="0" fontId="9" fillId="4" borderId="24" xfId="0" applyFont="1" applyFill="1" applyBorder="1" applyAlignment="1">
      <alignment horizontal="center" vertical="center"/>
    </xf>
    <xf numFmtId="0" fontId="11" fillId="4" borderId="23" xfId="0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13" fillId="0" borderId="1" xfId="0" applyFont="1" applyBorder="1"/>
    <xf numFmtId="0" fontId="10" fillId="6" borderId="1" xfId="0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0" fontId="14" fillId="4" borderId="22" xfId="0" applyFont="1" applyFill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/>
    </xf>
    <xf numFmtId="0" fontId="13" fillId="0" borderId="2" xfId="0" applyFont="1" applyBorder="1"/>
    <xf numFmtId="0" fontId="14" fillId="4" borderId="7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3" fillId="0" borderId="19" xfId="0" applyFont="1" applyBorder="1"/>
    <xf numFmtId="0" fontId="14" fillId="4" borderId="20" xfId="0" applyFont="1" applyFill="1" applyBorder="1" applyAlignment="1">
      <alignment horizontal="center" vertical="center"/>
    </xf>
    <xf numFmtId="0" fontId="14" fillId="4" borderId="9" xfId="0" applyFont="1" applyFill="1" applyBorder="1" applyAlignment="1">
      <alignment horizontal="center" vertical="center"/>
    </xf>
    <xf numFmtId="0" fontId="15" fillId="5" borderId="8" xfId="0" applyFont="1" applyFill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3" fillId="0" borderId="0" xfId="0" applyFont="1"/>
    <xf numFmtId="0" fontId="10" fillId="6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15" fillId="5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4" fillId="4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2" borderId="17" xfId="0" applyFont="1" applyFill="1" applyBorder="1"/>
    <xf numFmtId="0" fontId="13" fillId="2" borderId="3" xfId="0" applyFont="1" applyFill="1" applyBorder="1"/>
    <xf numFmtId="0" fontId="13" fillId="2" borderId="9" xfId="0" applyFont="1" applyFill="1" applyBorder="1"/>
    <xf numFmtId="0" fontId="14" fillId="4" borderId="19" xfId="0" applyFont="1" applyFill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4" fillId="8" borderId="19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6" borderId="25" xfId="0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/>
    </xf>
    <xf numFmtId="0" fontId="16" fillId="0" borderId="0" xfId="0" applyFont="1"/>
    <xf numFmtId="0" fontId="18" fillId="0" borderId="0" xfId="0" applyFont="1" applyAlignment="1">
      <alignment horizontal="left"/>
    </xf>
    <xf numFmtId="0" fontId="18" fillId="0" borderId="0" xfId="0" applyFont="1"/>
    <xf numFmtId="0" fontId="19" fillId="2" borderId="0" xfId="0" applyFont="1" applyFill="1" applyAlignment="1">
      <alignment vertical="center" textRotation="255"/>
    </xf>
    <xf numFmtId="0" fontId="22" fillId="0" borderId="0" xfId="0" applyFont="1" applyAlignment="1">
      <alignment horizontal="left" vertical="center" wrapText="1"/>
    </xf>
    <xf numFmtId="0" fontId="16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23" fillId="2" borderId="0" xfId="0" applyFont="1" applyFill="1"/>
    <xf numFmtId="0" fontId="18" fillId="2" borderId="0" xfId="0" applyFont="1" applyFill="1"/>
    <xf numFmtId="0" fontId="26" fillId="5" borderId="12" xfId="0" applyFont="1" applyFill="1" applyBorder="1" applyAlignment="1">
      <alignment horizontal="center" vertical="center" wrapText="1"/>
    </xf>
    <xf numFmtId="0" fontId="26" fillId="2" borderId="33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6" fillId="5" borderId="23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center" vertical="center" wrapText="1"/>
    </xf>
    <xf numFmtId="0" fontId="26" fillId="5" borderId="10" xfId="0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  <xf numFmtId="0" fontId="27" fillId="6" borderId="35" xfId="0" applyFont="1" applyFill="1" applyBorder="1" applyAlignment="1">
      <alignment horizontal="center" vertical="center"/>
    </xf>
    <xf numFmtId="0" fontId="27" fillId="6" borderId="7" xfId="0" applyFont="1" applyFill="1" applyBorder="1" applyAlignment="1">
      <alignment horizontal="center" vertical="center"/>
    </xf>
    <xf numFmtId="0" fontId="27" fillId="6" borderId="34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0" fontId="29" fillId="2" borderId="0" xfId="0" applyFont="1" applyFill="1"/>
    <xf numFmtId="0" fontId="27" fillId="3" borderId="36" xfId="0" applyFont="1" applyFill="1" applyBorder="1" applyAlignment="1">
      <alignment horizontal="center" vertical="center"/>
    </xf>
    <xf numFmtId="0" fontId="27" fillId="3" borderId="27" xfId="0" applyFont="1" applyFill="1" applyBorder="1" applyAlignment="1">
      <alignment horizontal="center" vertical="center"/>
    </xf>
    <xf numFmtId="0" fontId="31" fillId="5" borderId="10" xfId="0" applyFont="1" applyFill="1" applyBorder="1" applyAlignment="1">
      <alignment horizontal="center" vertical="center"/>
    </xf>
    <xf numFmtId="0" fontId="31" fillId="2" borderId="34" xfId="0" applyFont="1" applyFill="1" applyBorder="1" applyAlignment="1">
      <alignment horizontal="center" vertical="center"/>
    </xf>
    <xf numFmtId="0" fontId="32" fillId="2" borderId="0" xfId="0" applyFont="1" applyFill="1" applyAlignment="1">
      <alignment horizontal="center" vertical="center"/>
    </xf>
    <xf numFmtId="0" fontId="27" fillId="3" borderId="37" xfId="0" applyFont="1" applyFill="1" applyBorder="1" applyAlignment="1">
      <alignment horizontal="center" vertical="center"/>
    </xf>
    <xf numFmtId="0" fontId="27" fillId="3" borderId="31" xfId="0" applyFont="1" applyFill="1" applyBorder="1" applyAlignment="1">
      <alignment horizontal="center" vertical="center"/>
    </xf>
    <xf numFmtId="0" fontId="31" fillId="5" borderId="7" xfId="0" applyFont="1" applyFill="1" applyBorder="1" applyAlignment="1">
      <alignment horizontal="center" vertical="center"/>
    </xf>
    <xf numFmtId="0" fontId="31" fillId="0" borderId="34" xfId="0" applyFont="1" applyBorder="1" applyAlignment="1">
      <alignment horizontal="center" vertical="center"/>
    </xf>
    <xf numFmtId="0" fontId="27" fillId="3" borderId="30" xfId="0" applyFont="1" applyFill="1" applyBorder="1" applyAlignment="1">
      <alignment horizontal="center" vertical="center"/>
    </xf>
    <xf numFmtId="0" fontId="27" fillId="6" borderId="37" xfId="0" applyFont="1" applyFill="1" applyBorder="1" applyAlignment="1">
      <alignment horizontal="center" vertical="center"/>
    </xf>
    <xf numFmtId="0" fontId="27" fillId="6" borderId="31" xfId="0" applyFont="1" applyFill="1" applyBorder="1" applyAlignment="1">
      <alignment horizontal="center" vertical="center"/>
    </xf>
    <xf numFmtId="0" fontId="27" fillId="6" borderId="32" xfId="0" applyFont="1" applyFill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0" fillId="0" borderId="0" xfId="0" applyFont="1"/>
    <xf numFmtId="0" fontId="27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19" fillId="0" borderId="0" xfId="0" applyFont="1" applyAlignment="1">
      <alignment vertical="center" textRotation="255"/>
    </xf>
    <xf numFmtId="0" fontId="20" fillId="0" borderId="0" xfId="0" applyFont="1" applyAlignment="1">
      <alignment vertical="center"/>
    </xf>
    <xf numFmtId="0" fontId="36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39" fillId="0" borderId="0" xfId="0" applyFont="1"/>
    <xf numFmtId="0" fontId="29" fillId="0" borderId="0" xfId="0" applyFont="1" applyAlignment="1">
      <alignment horizontal="left" vertical="center"/>
    </xf>
    <xf numFmtId="0" fontId="33" fillId="4" borderId="0" xfId="0" applyFont="1" applyFill="1" applyAlignment="1">
      <alignment horizontal="left" vertical="center" wrapText="1"/>
    </xf>
    <xf numFmtId="0" fontId="33" fillId="4" borderId="0" xfId="0" applyFont="1" applyFill="1" applyAlignment="1">
      <alignment horizontal="right" vertical="center"/>
    </xf>
    <xf numFmtId="0" fontId="29" fillId="0" borderId="0" xfId="0" applyFont="1" applyAlignment="1">
      <alignment horizontal="left"/>
    </xf>
    <xf numFmtId="0" fontId="34" fillId="0" borderId="0" xfId="0" applyFont="1" applyAlignment="1">
      <alignment horizontal="center" vertical="center" wrapText="1"/>
    </xf>
    <xf numFmtId="0" fontId="35" fillId="0" borderId="0" xfId="1" quotePrefix="1" applyFont="1" applyFill="1" applyBorder="1" applyAlignment="1">
      <alignment vertical="center"/>
    </xf>
    <xf numFmtId="0" fontId="17" fillId="0" borderId="0" xfId="0" applyFont="1" applyAlignment="1">
      <alignment horizontal="center" vertical="center"/>
    </xf>
    <xf numFmtId="0" fontId="35" fillId="0" borderId="0" xfId="1" applyFont="1" applyFill="1" applyBorder="1" applyAlignment="1">
      <alignment vertical="center"/>
    </xf>
    <xf numFmtId="0" fontId="38" fillId="0" borderId="0" xfId="0" applyFont="1" applyAlignment="1">
      <alignment vertical="center" wrapText="1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right" vertical="center" wrapText="1"/>
    </xf>
    <xf numFmtId="0" fontId="41" fillId="0" borderId="0" xfId="0" applyFont="1" applyAlignment="1">
      <alignment horizontal="left" vertical="center" wrapText="1"/>
    </xf>
    <xf numFmtId="0" fontId="33" fillId="4" borderId="0" xfId="0" applyFont="1" applyFill="1"/>
    <xf numFmtId="0" fontId="33" fillId="4" borderId="0" xfId="0" applyFont="1" applyFill="1" applyAlignment="1">
      <alignment vertical="center" wrapText="1"/>
    </xf>
    <xf numFmtId="0" fontId="29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43" fillId="0" borderId="0" xfId="0" applyFont="1" applyAlignment="1">
      <alignment vertical="center" wrapText="1"/>
    </xf>
    <xf numFmtId="0" fontId="29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45" fillId="0" borderId="0" xfId="0" applyFont="1"/>
    <xf numFmtId="0" fontId="44" fillId="0" borderId="0" xfId="1" quotePrefix="1" applyFont="1" applyFill="1" applyBorder="1" applyAlignment="1">
      <alignment vertical="center"/>
    </xf>
    <xf numFmtId="0" fontId="44" fillId="0" borderId="0" xfId="1" applyFont="1" applyFill="1" applyBorder="1" applyAlignment="1">
      <alignment vertical="center"/>
    </xf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5" fillId="7" borderId="0" xfId="1" applyFont="1" applyFill="1" applyAlignment="1">
      <alignment horizontal="center" vertical="center"/>
    </xf>
    <xf numFmtId="0" fontId="26" fillId="0" borderId="0" xfId="0" applyFont="1"/>
    <xf numFmtId="0" fontId="25" fillId="6" borderId="0" xfId="1" applyFont="1" applyFill="1" applyAlignment="1">
      <alignment horizontal="center" vertical="center" wrapText="1"/>
    </xf>
    <xf numFmtId="0" fontId="25" fillId="3" borderId="0" xfId="1" applyFont="1" applyFill="1" applyAlignment="1">
      <alignment horizontal="center" vertical="center" wrapText="1"/>
    </xf>
    <xf numFmtId="0" fontId="25" fillId="10" borderId="0" xfId="1" applyFont="1" applyFill="1" applyAlignment="1">
      <alignment horizontal="center" vertical="center"/>
    </xf>
    <xf numFmtId="0" fontId="25" fillId="10" borderId="0" xfId="1" applyFont="1" applyFill="1" applyAlignment="1">
      <alignment horizontal="center" vertical="center" wrapText="1"/>
    </xf>
    <xf numFmtId="0" fontId="48" fillId="0" borderId="0" xfId="0" applyFont="1"/>
    <xf numFmtId="0" fontId="26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9" fillId="0" borderId="0" xfId="1" applyFont="1" applyAlignment="1">
      <alignment vertical="center" wrapText="1"/>
    </xf>
    <xf numFmtId="0" fontId="33" fillId="4" borderId="0" xfId="0" applyFont="1" applyFill="1" applyAlignment="1">
      <alignment vertical="center"/>
    </xf>
    <xf numFmtId="0" fontId="33" fillId="0" borderId="0" xfId="1" applyFont="1" applyFill="1" applyAlignment="1">
      <alignment vertical="center"/>
    </xf>
    <xf numFmtId="0" fontId="46" fillId="0" borderId="0" xfId="0" applyFont="1" applyAlignment="1">
      <alignment vertical="center"/>
    </xf>
    <xf numFmtId="0" fontId="48" fillId="0" borderId="0" xfId="0" applyFont="1" applyAlignment="1">
      <alignment vertical="center"/>
    </xf>
    <xf numFmtId="0" fontId="48" fillId="0" borderId="0" xfId="0" applyFont="1" applyAlignment="1">
      <alignment vertical="center" wrapText="1"/>
    </xf>
    <xf numFmtId="0" fontId="18" fillId="9" borderId="0" xfId="0" applyFont="1" applyFill="1" applyAlignment="1">
      <alignment vertical="center"/>
    </xf>
    <xf numFmtId="0" fontId="17" fillId="2" borderId="0" xfId="1" applyFont="1" applyFill="1" applyAlignment="1">
      <alignment vertical="center" wrapText="1"/>
    </xf>
    <xf numFmtId="0" fontId="26" fillId="2" borderId="50" xfId="0" applyFont="1" applyFill="1" applyBorder="1" applyAlignment="1">
      <alignment horizontal="center" vertical="center" wrapText="1"/>
    </xf>
    <xf numFmtId="0" fontId="27" fillId="6" borderId="51" xfId="0" applyFont="1" applyFill="1" applyBorder="1" applyAlignment="1">
      <alignment horizontal="center" vertical="center"/>
    </xf>
    <xf numFmtId="0" fontId="31" fillId="2" borderId="51" xfId="0" applyFont="1" applyFill="1" applyBorder="1" applyAlignment="1">
      <alignment horizontal="center" vertical="center"/>
    </xf>
    <xf numFmtId="0" fontId="31" fillId="0" borderId="51" xfId="0" applyFont="1" applyBorder="1" applyAlignment="1">
      <alignment horizontal="center" vertical="center"/>
    </xf>
    <xf numFmtId="0" fontId="27" fillId="6" borderId="54" xfId="0" applyFont="1" applyFill="1" applyBorder="1" applyAlignment="1">
      <alignment horizontal="center" vertical="center"/>
    </xf>
    <xf numFmtId="0" fontId="31" fillId="0" borderId="55" xfId="0" applyFont="1" applyBorder="1" applyAlignment="1">
      <alignment horizontal="center" vertical="center"/>
    </xf>
    <xf numFmtId="0" fontId="33" fillId="6" borderId="56" xfId="0" applyFont="1" applyFill="1" applyBorder="1" applyAlignment="1">
      <alignment horizontal="right" vertical="center"/>
    </xf>
    <xf numFmtId="0" fontId="19" fillId="6" borderId="57" xfId="0" applyFont="1" applyFill="1" applyBorder="1" applyAlignment="1">
      <alignment horizontal="center" vertical="center"/>
    </xf>
    <xf numFmtId="0" fontId="50" fillId="0" borderId="0" xfId="0" applyFont="1" applyAlignment="1">
      <alignment horizontal="center" vertical="center" wrapText="1"/>
    </xf>
    <xf numFmtId="0" fontId="20" fillId="0" borderId="0" xfId="0" applyFont="1" applyAlignment="1">
      <alignment horizontal="left" vertical="center"/>
    </xf>
    <xf numFmtId="0" fontId="29" fillId="0" borderId="0" xfId="0" applyFont="1" applyAlignment="1">
      <alignment vertical="center"/>
    </xf>
    <xf numFmtId="0" fontId="17" fillId="0" borderId="0" xfId="1" applyFont="1" applyAlignment="1">
      <alignment vertical="center" wrapText="1"/>
    </xf>
    <xf numFmtId="0" fontId="25" fillId="0" borderId="0" xfId="1" applyFont="1" applyAlignment="1">
      <alignment horizontal="center" vertical="center" wrapText="1"/>
    </xf>
    <xf numFmtId="0" fontId="45" fillId="0" borderId="0" xfId="0" applyFont="1" applyAlignment="1">
      <alignment horizontal="left"/>
    </xf>
    <xf numFmtId="0" fontId="19" fillId="2" borderId="0" xfId="0" quotePrefix="1" applyFont="1" applyFill="1" applyAlignment="1">
      <alignment vertical="center" textRotation="255"/>
    </xf>
    <xf numFmtId="0" fontId="51" fillId="0" borderId="0" xfId="0" applyFont="1" applyAlignment="1">
      <alignment horizontal="left" vertical="center" wrapText="1"/>
    </xf>
    <xf numFmtId="0" fontId="52" fillId="0" borderId="0" xfId="0" applyFont="1" applyAlignment="1">
      <alignment horizontal="center" vertical="center"/>
    </xf>
    <xf numFmtId="0" fontId="53" fillId="2" borderId="58" xfId="0" applyFont="1" applyFill="1" applyBorder="1" applyAlignment="1">
      <alignment vertical="center"/>
    </xf>
    <xf numFmtId="0" fontId="53" fillId="2" borderId="52" xfId="0" applyFont="1" applyFill="1" applyBorder="1" applyAlignment="1">
      <alignment vertical="center"/>
    </xf>
    <xf numFmtId="0" fontId="53" fillId="0" borderId="53" xfId="0" applyFont="1" applyBorder="1" applyAlignment="1">
      <alignment vertical="center"/>
    </xf>
    <xf numFmtId="0" fontId="53" fillId="0" borderId="52" xfId="1" applyFont="1" applyBorder="1" applyAlignment="1">
      <alignment vertical="center"/>
    </xf>
    <xf numFmtId="0" fontId="53" fillId="0" borderId="53" xfId="1" applyFont="1" applyBorder="1" applyAlignment="1">
      <alignment vertical="center"/>
    </xf>
    <xf numFmtId="0" fontId="27" fillId="6" borderId="59" xfId="0" applyFont="1" applyFill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0" fontId="25" fillId="3" borderId="62" xfId="0" applyFont="1" applyFill="1" applyBorder="1" applyAlignment="1">
      <alignment horizontal="center" vertical="center" wrapText="1"/>
    </xf>
    <xf numFmtId="0" fontId="27" fillId="6" borderId="63" xfId="0" applyFont="1" applyFill="1" applyBorder="1" applyAlignment="1">
      <alignment horizontal="center" vertical="center"/>
    </xf>
    <xf numFmtId="0" fontId="26" fillId="5" borderId="65" xfId="0" applyFont="1" applyFill="1" applyBorder="1" applyAlignment="1">
      <alignment horizontal="center" vertical="center" wrapText="1"/>
    </xf>
    <xf numFmtId="0" fontId="27" fillId="6" borderId="52" xfId="0" applyFont="1" applyFill="1" applyBorder="1" applyAlignment="1">
      <alignment horizontal="center" vertical="center"/>
    </xf>
    <xf numFmtId="0" fontId="31" fillId="5" borderId="66" xfId="0" applyFont="1" applyFill="1" applyBorder="1" applyAlignment="1">
      <alignment horizontal="center" vertical="center"/>
    </xf>
    <xf numFmtId="0" fontId="31" fillId="5" borderId="52" xfId="0" applyFont="1" applyFill="1" applyBorder="1" applyAlignment="1">
      <alignment horizontal="center" vertical="center"/>
    </xf>
    <xf numFmtId="0" fontId="19" fillId="6" borderId="68" xfId="0" applyFont="1" applyFill="1" applyBorder="1" applyAlignment="1">
      <alignment horizontal="center" vertical="center"/>
    </xf>
    <xf numFmtId="0" fontId="31" fillId="0" borderId="67" xfId="0" applyFont="1" applyBorder="1" applyAlignment="1">
      <alignment horizontal="center" vertical="center"/>
    </xf>
    <xf numFmtId="0" fontId="56" fillId="0" borderId="0" xfId="1" quotePrefix="1" applyFont="1" applyFill="1" applyBorder="1" applyAlignment="1">
      <alignment vertical="center"/>
    </xf>
    <xf numFmtId="0" fontId="44" fillId="0" borderId="0" xfId="0" quotePrefix="1" applyFont="1" applyAlignment="1">
      <alignment vertical="center"/>
    </xf>
    <xf numFmtId="0" fontId="44" fillId="0" borderId="0" xfId="0" applyFont="1" applyAlignment="1">
      <alignment vertical="center"/>
    </xf>
    <xf numFmtId="0" fontId="25" fillId="7" borderId="0" xfId="1" applyFont="1" applyFill="1" applyBorder="1" applyAlignment="1">
      <alignment horizontal="center" vertical="center"/>
    </xf>
    <xf numFmtId="0" fontId="25" fillId="0" borderId="0" xfId="1" applyFont="1" applyFill="1" applyBorder="1" applyAlignment="1">
      <alignment horizontal="center" vertical="center"/>
    </xf>
    <xf numFmtId="0" fontId="54" fillId="2" borderId="0" xfId="0" applyFont="1" applyFill="1" applyAlignment="1">
      <alignment vertical="center"/>
    </xf>
    <xf numFmtId="0" fontId="55" fillId="6" borderId="0" xfId="0" applyFont="1" applyFill="1" applyAlignment="1">
      <alignment vertical="center"/>
    </xf>
    <xf numFmtId="0" fontId="57" fillId="6" borderId="0" xfId="0" applyFont="1" applyFill="1" applyAlignment="1">
      <alignment vertical="center"/>
    </xf>
    <xf numFmtId="0" fontId="54" fillId="0" borderId="0" xfId="0" applyFont="1" applyAlignment="1">
      <alignment vertical="center"/>
    </xf>
    <xf numFmtId="0" fontId="45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58" fillId="3" borderId="0" xfId="1" quotePrefix="1" applyFont="1" applyFill="1" applyBorder="1" applyAlignment="1">
      <alignment vertical="center"/>
    </xf>
    <xf numFmtId="0" fontId="58" fillId="3" borderId="0" xfId="1" applyFont="1" applyFill="1" applyBorder="1" applyAlignment="1">
      <alignment vertical="center"/>
    </xf>
    <xf numFmtId="1" fontId="18" fillId="0" borderId="0" xfId="0" applyNumberFormat="1" applyFont="1" applyAlignment="1">
      <alignment vertical="center"/>
    </xf>
    <xf numFmtId="0" fontId="17" fillId="6" borderId="58" xfId="0" applyFont="1" applyFill="1" applyBorder="1" applyAlignment="1">
      <alignment vertical="center"/>
    </xf>
    <xf numFmtId="0" fontId="17" fillId="6" borderId="53" xfId="0" applyFont="1" applyFill="1" applyBorder="1" applyAlignment="1">
      <alignment vertical="center"/>
    </xf>
    <xf numFmtId="0" fontId="25" fillId="3" borderId="70" xfId="0" applyFont="1" applyFill="1" applyBorder="1" applyAlignment="1">
      <alignment horizontal="center" vertical="center" wrapText="1"/>
    </xf>
    <xf numFmtId="0" fontId="23" fillId="2" borderId="71" xfId="0" applyFont="1" applyFill="1" applyBorder="1"/>
    <xf numFmtId="0" fontId="25" fillId="3" borderId="48" xfId="0" applyFont="1" applyFill="1" applyBorder="1" applyAlignment="1">
      <alignment vertical="center" wrapText="1"/>
    </xf>
    <xf numFmtId="0" fontId="60" fillId="2" borderId="0" xfId="1" applyFont="1" applyFill="1" applyAlignment="1">
      <alignment vertical="center" wrapText="1"/>
    </xf>
    <xf numFmtId="0" fontId="61" fillId="2" borderId="0" xfId="0" applyFont="1" applyFill="1" applyAlignment="1">
      <alignment vertical="center"/>
    </xf>
    <xf numFmtId="0" fontId="62" fillId="0" borderId="0" xfId="0" applyFont="1" applyAlignment="1">
      <alignment horizontal="left" vertical="center" wrapText="1"/>
    </xf>
    <xf numFmtId="0" fontId="17" fillId="6" borderId="48" xfId="0" applyFont="1" applyFill="1" applyBorder="1" applyAlignment="1">
      <alignment horizontal="left" vertical="center"/>
    </xf>
    <xf numFmtId="0" fontId="62" fillId="0" borderId="0" xfId="0" applyFont="1" applyAlignment="1">
      <alignment vertical="center"/>
    </xf>
    <xf numFmtId="0" fontId="62" fillId="0" borderId="0" xfId="0" applyFont="1" applyAlignment="1">
      <alignment horizontal="left" vertical="center"/>
    </xf>
    <xf numFmtId="0" fontId="62" fillId="0" borderId="0" xfId="0" applyFont="1" applyAlignment="1">
      <alignment horizontal="left"/>
    </xf>
    <xf numFmtId="0" fontId="62" fillId="0" borderId="0" xfId="0" applyFont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33" fillId="12" borderId="0" xfId="0" applyFont="1" applyFill="1" applyAlignment="1">
      <alignment horizontal="left" vertical="center" wrapText="1"/>
    </xf>
    <xf numFmtId="0" fontId="58" fillId="3" borderId="0" xfId="1" quotePrefix="1" applyFont="1" applyFill="1" applyBorder="1" applyAlignment="1">
      <alignment horizontal="left" vertical="center"/>
    </xf>
    <xf numFmtId="0" fontId="33" fillId="0" borderId="0" xfId="0" applyFont="1" applyAlignment="1">
      <alignment horizontal="right" vertical="center"/>
    </xf>
    <xf numFmtId="0" fontId="58" fillId="6" borderId="0" xfId="0" applyFont="1" applyFill="1" applyAlignment="1">
      <alignment vertical="center"/>
    </xf>
    <xf numFmtId="0" fontId="19" fillId="6" borderId="37" xfId="0" applyFont="1" applyFill="1" applyBorder="1" applyAlignment="1">
      <alignment horizontal="center" vertical="center"/>
    </xf>
    <xf numFmtId="0" fontId="55" fillId="3" borderId="0" xfId="1" quotePrefix="1" applyFont="1" applyFill="1" applyBorder="1" applyAlignment="1">
      <alignment vertical="center"/>
    </xf>
    <xf numFmtId="0" fontId="58" fillId="3" borderId="0" xfId="1" quotePrefix="1" applyFont="1" applyFill="1" applyBorder="1" applyAlignment="1">
      <alignment horizontal="left" vertical="center"/>
    </xf>
    <xf numFmtId="0" fontId="58" fillId="3" borderId="0" xfId="1" quotePrefix="1" applyFont="1" applyFill="1" applyBorder="1" applyAlignment="1">
      <alignment vertical="center"/>
    </xf>
    <xf numFmtId="0" fontId="25" fillId="10" borderId="0" xfId="0" applyFont="1" applyFill="1" applyAlignment="1">
      <alignment horizontal="center" vertical="center"/>
    </xf>
    <xf numFmtId="0" fontId="17" fillId="4" borderId="0" xfId="0" applyFont="1" applyFill="1" applyAlignment="1">
      <alignment horizontal="center" vertical="center"/>
    </xf>
    <xf numFmtId="0" fontId="58" fillId="3" borderId="0" xfId="1" applyFont="1" applyFill="1" applyBorder="1" applyAlignment="1">
      <alignment vertical="center"/>
    </xf>
    <xf numFmtId="0" fontId="59" fillId="11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 wrapText="1"/>
    </xf>
    <xf numFmtId="0" fontId="17" fillId="6" borderId="44" xfId="0" applyFont="1" applyFill="1" applyBorder="1" applyAlignment="1">
      <alignment horizontal="center" vertical="center" wrapText="1"/>
    </xf>
    <xf numFmtId="0" fontId="17" fillId="6" borderId="45" xfId="0" applyFont="1" applyFill="1" applyBorder="1" applyAlignment="1">
      <alignment horizontal="center" vertical="center" wrapText="1"/>
    </xf>
    <xf numFmtId="0" fontId="17" fillId="6" borderId="8" xfId="0" applyFont="1" applyFill="1" applyBorder="1" applyAlignment="1">
      <alignment horizontal="center" vertical="center" wrapText="1"/>
    </xf>
    <xf numFmtId="0" fontId="17" fillId="6" borderId="9" xfId="0" applyFont="1" applyFill="1" applyBorder="1" applyAlignment="1">
      <alignment horizontal="center" vertical="center" wrapText="1"/>
    </xf>
    <xf numFmtId="0" fontId="17" fillId="2" borderId="0" xfId="1" applyFont="1" applyFill="1" applyBorder="1" applyAlignment="1">
      <alignment horizontal="center" vertical="center" wrapText="1"/>
    </xf>
    <xf numFmtId="0" fontId="17" fillId="6" borderId="46" xfId="0" applyFont="1" applyFill="1" applyBorder="1" applyAlignment="1">
      <alignment horizontal="center" vertical="center" wrapText="1"/>
    </xf>
    <xf numFmtId="0" fontId="17" fillId="6" borderId="47" xfId="0" applyFont="1" applyFill="1" applyBorder="1" applyAlignment="1">
      <alignment horizontal="center" vertical="center" wrapText="1"/>
    </xf>
    <xf numFmtId="0" fontId="17" fillId="6" borderId="15" xfId="0" applyFont="1" applyFill="1" applyBorder="1" applyAlignment="1">
      <alignment horizontal="center" vertical="center" wrapText="1"/>
    </xf>
    <xf numFmtId="0" fontId="17" fillId="6" borderId="49" xfId="0" applyFont="1" applyFill="1" applyBorder="1" applyAlignment="1">
      <alignment horizontal="center" vertical="center" wrapText="1"/>
    </xf>
    <xf numFmtId="0" fontId="24" fillId="6" borderId="46" xfId="0" applyFont="1" applyFill="1" applyBorder="1" applyAlignment="1">
      <alignment horizontal="center" vertical="center" wrapText="1"/>
    </xf>
    <xf numFmtId="0" fontId="24" fillId="6" borderId="43" xfId="0" applyFont="1" applyFill="1" applyBorder="1" applyAlignment="1">
      <alignment horizontal="center" vertical="center" wrapText="1"/>
    </xf>
    <xf numFmtId="0" fontId="24" fillId="6" borderId="15" xfId="0" applyFont="1" applyFill="1" applyBorder="1" applyAlignment="1">
      <alignment horizontal="center" vertical="center" wrapText="1"/>
    </xf>
    <xf numFmtId="0" fontId="24" fillId="6" borderId="16" xfId="0" applyFont="1" applyFill="1" applyBorder="1" applyAlignment="1">
      <alignment horizontal="center" vertical="center" wrapText="1"/>
    </xf>
    <xf numFmtId="0" fontId="17" fillId="6" borderId="43" xfId="0" applyFont="1" applyFill="1" applyBorder="1" applyAlignment="1">
      <alignment horizontal="center" vertical="center" wrapText="1"/>
    </xf>
    <xf numFmtId="0" fontId="17" fillId="6" borderId="16" xfId="0" applyFont="1" applyFill="1" applyBorder="1" applyAlignment="1">
      <alignment horizontal="center" vertical="center" wrapText="1"/>
    </xf>
    <xf numFmtId="0" fontId="42" fillId="4" borderId="0" xfId="0" applyFont="1" applyFill="1" applyAlignment="1">
      <alignment horizontal="left" vertical="center" wrapText="1"/>
    </xf>
    <xf numFmtId="0" fontId="42" fillId="4" borderId="59" xfId="0" applyFont="1" applyFill="1" applyBorder="1" applyAlignment="1">
      <alignment horizontal="left" vertical="center" wrapText="1"/>
    </xf>
    <xf numFmtId="0" fontId="42" fillId="4" borderId="60" xfId="0" applyFont="1" applyFill="1" applyBorder="1" applyAlignment="1">
      <alignment horizontal="left" vertical="center" wrapText="1"/>
    </xf>
    <xf numFmtId="0" fontId="42" fillId="4" borderId="61" xfId="0" applyFont="1" applyFill="1" applyBorder="1" applyAlignment="1">
      <alignment horizontal="left" vertical="center" wrapText="1"/>
    </xf>
    <xf numFmtId="0" fontId="26" fillId="5" borderId="72" xfId="0" applyFont="1" applyFill="1" applyBorder="1" applyAlignment="1">
      <alignment horizontal="center" vertical="center" wrapText="1"/>
    </xf>
    <xf numFmtId="0" fontId="26" fillId="5" borderId="33" xfId="0" applyFont="1" applyFill="1" applyBorder="1" applyAlignment="1">
      <alignment horizontal="center" vertical="center" wrapText="1"/>
    </xf>
    <xf numFmtId="0" fontId="27" fillId="6" borderId="53" xfId="0" applyFont="1" applyFill="1" applyBorder="1" applyAlignment="1">
      <alignment horizontal="center" vertical="center"/>
    </xf>
    <xf numFmtId="0" fontId="27" fillId="6" borderId="32" xfId="0" applyFont="1" applyFill="1" applyBorder="1" applyAlignment="1">
      <alignment horizontal="center" vertical="center"/>
    </xf>
    <xf numFmtId="0" fontId="31" fillId="5" borderId="53" xfId="0" applyFont="1" applyFill="1" applyBorder="1" applyAlignment="1">
      <alignment horizontal="center" vertical="center"/>
    </xf>
    <xf numFmtId="0" fontId="31" fillId="5" borderId="32" xfId="0" applyFont="1" applyFill="1" applyBorder="1" applyAlignment="1">
      <alignment horizontal="center" vertical="center"/>
    </xf>
    <xf numFmtId="0" fontId="17" fillId="6" borderId="42" xfId="0" applyFont="1" applyFill="1" applyBorder="1" applyAlignment="1">
      <alignment horizontal="center" vertical="center" wrapText="1"/>
    </xf>
    <xf numFmtId="0" fontId="17" fillId="6" borderId="14" xfId="0" applyFont="1" applyFill="1" applyBorder="1" applyAlignment="1">
      <alignment horizontal="center" vertical="center" wrapText="1"/>
    </xf>
    <xf numFmtId="0" fontId="17" fillId="6" borderId="38" xfId="0" applyFont="1" applyFill="1" applyBorder="1" applyAlignment="1">
      <alignment horizontal="center" vertical="center" wrapText="1"/>
    </xf>
    <xf numFmtId="0" fontId="17" fillId="6" borderId="39" xfId="0" applyFont="1" applyFill="1" applyBorder="1" applyAlignment="1">
      <alignment horizontal="center" vertical="center" wrapText="1"/>
    </xf>
    <xf numFmtId="0" fontId="17" fillId="6" borderId="40" xfId="0" applyFont="1" applyFill="1" applyBorder="1" applyAlignment="1">
      <alignment horizontal="center" vertical="center" wrapText="1"/>
    </xf>
    <xf numFmtId="0" fontId="17" fillId="6" borderId="41" xfId="0" applyFont="1" applyFill="1" applyBorder="1" applyAlignment="1">
      <alignment horizontal="center" vertical="center" wrapText="1"/>
    </xf>
    <xf numFmtId="0" fontId="17" fillId="10" borderId="46" xfId="0" applyFont="1" applyFill="1" applyBorder="1" applyAlignment="1">
      <alignment horizontal="center" vertical="center" wrapText="1"/>
    </xf>
    <xf numFmtId="0" fontId="17" fillId="10" borderId="43" xfId="0" applyFont="1" applyFill="1" applyBorder="1" applyAlignment="1">
      <alignment horizontal="center" vertical="center" wrapText="1"/>
    </xf>
    <xf numFmtId="0" fontId="17" fillId="10" borderId="15" xfId="0" applyFont="1" applyFill="1" applyBorder="1" applyAlignment="1">
      <alignment horizontal="center" vertical="center" wrapText="1"/>
    </xf>
    <xf numFmtId="0" fontId="17" fillId="10" borderId="16" xfId="0" applyFont="1" applyFill="1" applyBorder="1" applyAlignment="1">
      <alignment horizontal="center" vertical="center" wrapText="1"/>
    </xf>
    <xf numFmtId="0" fontId="17" fillId="6" borderId="64" xfId="0" applyFont="1" applyFill="1" applyBorder="1" applyAlignment="1">
      <alignment horizontal="center" vertical="center" wrapText="1"/>
    </xf>
    <xf numFmtId="0" fontId="31" fillId="5" borderId="75" xfId="0" applyFont="1" applyFill="1" applyBorder="1" applyAlignment="1">
      <alignment horizontal="center" vertical="center"/>
    </xf>
    <xf numFmtId="0" fontId="19" fillId="6" borderId="56" xfId="0" applyFont="1" applyFill="1" applyBorder="1" applyAlignment="1">
      <alignment horizontal="center" vertical="center"/>
    </xf>
    <xf numFmtId="0" fontId="19" fillId="6" borderId="73" xfId="0" applyFont="1" applyFill="1" applyBorder="1" applyAlignment="1">
      <alignment horizontal="center" vertical="center"/>
    </xf>
    <xf numFmtId="0" fontId="26" fillId="5" borderId="74" xfId="0" applyFont="1" applyFill="1" applyBorder="1" applyAlignment="1">
      <alignment horizontal="center" vertical="center" wrapText="1"/>
    </xf>
    <xf numFmtId="0" fontId="27" fillId="6" borderId="75" xfId="0" applyFont="1" applyFill="1" applyBorder="1" applyAlignment="1">
      <alignment horizontal="center" vertical="center"/>
    </xf>
    <xf numFmtId="0" fontId="19" fillId="6" borderId="76" xfId="0" applyFont="1" applyFill="1" applyBorder="1" applyAlignment="1">
      <alignment horizontal="center" vertical="center"/>
    </xf>
    <xf numFmtId="0" fontId="31" fillId="5" borderId="54" xfId="0" applyFont="1" applyFill="1" applyBorder="1" applyAlignment="1">
      <alignment horizontal="center" vertical="center"/>
    </xf>
    <xf numFmtId="0" fontId="27" fillId="6" borderId="54" xfId="0" applyFont="1" applyFill="1" applyBorder="1" applyAlignment="1">
      <alignment horizontal="center" vertical="center"/>
    </xf>
    <xf numFmtId="0" fontId="25" fillId="3" borderId="77" xfId="0" applyFont="1" applyFill="1" applyBorder="1" applyAlignment="1">
      <alignment horizontal="center" vertical="center" wrapText="1"/>
    </xf>
    <xf numFmtId="0" fontId="25" fillId="3" borderId="51" xfId="0" applyFont="1" applyFill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/>
    </xf>
    <xf numFmtId="0" fontId="27" fillId="3" borderId="2" xfId="0" applyFont="1" applyFill="1" applyBorder="1" applyAlignment="1">
      <alignment horizontal="center" vertical="center"/>
    </xf>
    <xf numFmtId="0" fontId="27" fillId="3" borderId="54" xfId="0" applyFont="1" applyFill="1" applyBorder="1" applyAlignment="1">
      <alignment horizontal="center" vertical="center"/>
    </xf>
    <xf numFmtId="0" fontId="19" fillId="6" borderId="69" xfId="0" applyFont="1" applyFill="1" applyBorder="1" applyAlignment="1">
      <alignment horizontal="center" vertical="center"/>
    </xf>
    <xf numFmtId="0" fontId="17" fillId="6" borderId="12" xfId="0" applyFont="1" applyFill="1" applyBorder="1" applyAlignment="1">
      <alignment horizontal="center" vertical="center" wrapText="1"/>
    </xf>
    <xf numFmtId="0" fontId="17" fillId="6" borderId="13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 wrapText="1"/>
    </xf>
    <xf numFmtId="0" fontId="17" fillId="10" borderId="4" xfId="0" applyFont="1" applyFill="1" applyBorder="1" applyAlignment="1">
      <alignment horizontal="center" vertical="center" wrapText="1"/>
    </xf>
    <xf numFmtId="0" fontId="17" fillId="10" borderId="5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2" fillId="3" borderId="12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10" fillId="3" borderId="24" xfId="0" applyFont="1" applyFill="1" applyBorder="1" applyAlignment="1">
      <alignment horizontal="center" vertical="center"/>
    </xf>
    <xf numFmtId="0" fontId="10" fillId="3" borderId="26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2" fillId="4" borderId="4" xfId="1" applyFont="1" applyFill="1" applyBorder="1" applyAlignment="1">
      <alignment horizontal="center" vertical="center" wrapText="1"/>
    </xf>
    <xf numFmtId="0" fontId="2" fillId="4" borderId="5" xfId="1" applyFont="1" applyFill="1" applyBorder="1" applyAlignment="1">
      <alignment horizontal="center" vertical="center" wrapText="1"/>
    </xf>
    <xf numFmtId="0" fontId="2" fillId="4" borderId="15" xfId="1" applyFont="1" applyFill="1" applyBorder="1" applyAlignment="1">
      <alignment horizontal="center" vertical="center" wrapText="1"/>
    </xf>
    <xf numFmtId="0" fontId="2" fillId="4" borderId="16" xfId="1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2" fillId="6" borderId="21" xfId="0" applyFont="1" applyFill="1" applyBorder="1" applyAlignment="1">
      <alignment horizontal="center" vertical="center" wrapText="1"/>
    </xf>
    <xf numFmtId="0" fontId="2" fillId="6" borderId="0" xfId="1" applyFont="1" applyFill="1" applyAlignment="1">
      <alignment horizontal="center" vertical="center" wrapText="1"/>
    </xf>
    <xf numFmtId="0" fontId="2" fillId="6" borderId="29" xfId="0" applyFont="1" applyFill="1" applyBorder="1" applyAlignment="1">
      <alignment horizontal="center" vertical="center" wrapText="1"/>
    </xf>
    <xf numFmtId="0" fontId="2" fillId="6" borderId="27" xfId="0" applyFont="1" applyFill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 wrapText="1"/>
    </xf>
    <xf numFmtId="0" fontId="5" fillId="6" borderId="27" xfId="0" applyFont="1" applyFill="1" applyBorder="1" applyAlignment="1">
      <alignment horizontal="center" vertical="center" wrapText="1"/>
    </xf>
    <xf numFmtId="0" fontId="4" fillId="2" borderId="30" xfId="0" applyFont="1" applyFill="1" applyBorder="1"/>
    <xf numFmtId="0" fontId="26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50" fillId="0" borderId="0" xfId="0" applyFont="1" applyAlignment="1">
      <alignment horizontal="center" vertical="center" wrapText="1"/>
    </xf>
    <xf numFmtId="0" fontId="37" fillId="0" borderId="0" xfId="0" applyFont="1" applyAlignment="1">
      <alignment horizontal="left" vertical="center" wrapText="1"/>
    </xf>
    <xf numFmtId="0" fontId="37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64" fillId="0" borderId="0" xfId="0" applyFont="1" applyAlignment="1">
      <alignment horizontal="center" vertical="center" wrapText="1"/>
    </xf>
    <xf numFmtId="0" fontId="25" fillId="3" borderId="0" xfId="1" applyFont="1" applyFill="1" applyAlignment="1">
      <alignment horizontal="center" vertical="center" wrapText="1"/>
    </xf>
    <xf numFmtId="0" fontId="40" fillId="0" borderId="0" xfId="0" applyFont="1" applyAlignment="1">
      <alignment horizontal="left" vertical="center" wrapText="1"/>
    </xf>
    <xf numFmtId="0" fontId="40" fillId="0" borderId="0" xfId="0" applyFont="1" applyAlignment="1">
      <alignment horizontal="left" vertical="center"/>
    </xf>
    <xf numFmtId="0" fontId="25" fillId="3" borderId="0" xfId="1" applyFont="1" applyFill="1" applyAlignment="1">
      <alignment horizontal="center" vertical="center"/>
    </xf>
    <xf numFmtId="0" fontId="25" fillId="10" borderId="0" xfId="1" applyFont="1" applyFill="1" applyAlignment="1">
      <alignment horizontal="center" vertical="center"/>
    </xf>
    <xf numFmtId="0" fontId="55" fillId="3" borderId="0" xfId="1" applyFont="1" applyFill="1" applyBorder="1" applyAlignment="1">
      <alignment vertical="center"/>
    </xf>
    <xf numFmtId="0" fontId="55" fillId="3" borderId="0" xfId="1" quotePrefix="1" applyFont="1" applyFill="1" applyBorder="1" applyAlignment="1">
      <alignment vertical="center"/>
    </xf>
  </cellXfs>
  <cellStyles count="2">
    <cellStyle name="Hyperlink" xfId="1" builtinId="8"/>
    <cellStyle name="Normal" xfId="0" builtinId="0"/>
  </cellStyles>
  <dxfs count="4">
    <dxf>
      <fill>
        <patternFill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rgb="FF002060"/>
        </patternFill>
      </fill>
    </dxf>
    <dxf>
      <fill>
        <patternFill>
          <bgColor rgb="FFFF0000"/>
        </patternFill>
      </fill>
    </dxf>
  </dxfs>
  <tableStyles count="1" defaultTableStyle="TableStyleMedium2" defaultPivotStyle="PivotStyleLight16">
    <tableStyle name="Table Style 1" pivot="0" count="4" xr9:uid="{4B6270FC-EFDB-410E-B17D-96F5CEC78BE8}">
      <tableStyleElement type="headerRow" dxfId="3"/>
      <tableStyleElement type="firstColumn" dxfId="2"/>
      <tableStyleElement type="firstRowStripe" dxfId="1"/>
      <tableStyleElement type="secondRowStripe" dxfId="0"/>
    </tableStyle>
  </tableStyles>
  <colors>
    <mruColors>
      <color rgb="FFFE000B"/>
      <color rgb="FF0A2769"/>
      <color rgb="FFFFABAF"/>
      <color rgb="FFFFA7A7"/>
      <color rgb="FFFFB3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calcChain" Target="calcChain.xml"/><Relationship Id="rId16" Type="http://schemas.openxmlformats.org/officeDocument/2006/relationships/worksheet" Target="worksheets/sheet16.xml"/><Relationship Id="rId107" Type="http://schemas.openxmlformats.org/officeDocument/2006/relationships/connections" Target="connections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sheetMetadata" Target="metadata.xml"/><Relationship Id="rId115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theme" Target="theme/theme1.xml"/><Relationship Id="rId114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sharedStrings" Target="sharedStrings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2047874</xdr:colOff>
      <xdr:row>2</xdr:row>
      <xdr:rowOff>155592</xdr:rowOff>
    </xdr:from>
    <xdr:to>
      <xdr:col>2</xdr:col>
      <xdr:colOff>791314</xdr:colOff>
      <xdr:row>5</xdr:row>
      <xdr:rowOff>194553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4B51AC2-C09C-4664-8CE3-FE47E7AA71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47874" y="655655"/>
          <a:ext cx="1636659" cy="789055"/>
        </a:xfrm>
        <a:prstGeom prst="rect">
          <a:avLst/>
        </a:prstGeom>
      </xdr:spPr>
    </xdr:pic>
    <xdr:clientData/>
  </xdr:twoCellAnchor>
  <xdr:oneCellAnchor>
    <xdr:from>
      <xdr:col>35</xdr:col>
      <xdr:colOff>0</xdr:colOff>
      <xdr:row>0</xdr:row>
      <xdr:rowOff>95250</xdr:rowOff>
    </xdr:from>
    <xdr:ext cx="2138082" cy="1020617"/>
    <xdr:pic>
      <xdr:nvPicPr>
        <xdr:cNvPr id="4" name="Picture 3">
          <a:extLst>
            <a:ext uri="{FF2B5EF4-FFF2-40B4-BE49-F238E27FC236}">
              <a16:creationId xmlns:a16="http://schemas.microsoft.com/office/drawing/2014/main" id="{56484053-1658-42DA-9C04-D33F09CE54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0"/>
          <a:ext cx="2138082" cy="102061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A1254-D50F-42F1-BAB6-14D8E8198F4B}">
  <dimension ref="B1:L132"/>
  <sheetViews>
    <sheetView showGridLines="0" tabSelected="1" zoomScaleNormal="100" workbookViewId="0">
      <pane ySplit="4" topLeftCell="A5" activePane="bottomLeft" state="frozen"/>
      <selection pane="bottomLeft" activeCell="E23" sqref="E23"/>
    </sheetView>
  </sheetViews>
  <sheetFormatPr defaultColWidth="9.140625" defaultRowHeight="15" customHeight="1" x14ac:dyDescent="0.25"/>
  <cols>
    <col min="1" max="1" width="3.7109375" style="52" customWidth="1"/>
    <col min="2" max="2" width="15.7109375" style="181" customWidth="1"/>
    <col min="3" max="3" width="30.7109375" style="176" customWidth="1"/>
    <col min="4" max="4" width="1.7109375" style="52" customWidth="1"/>
    <col min="5" max="5" width="15.7109375" style="181" customWidth="1"/>
    <col min="6" max="6" width="30.7109375" style="176" customWidth="1"/>
    <col min="7" max="7" width="1.7109375" style="52" customWidth="1"/>
    <col min="8" max="8" width="15.7109375" style="181" customWidth="1"/>
    <col min="9" max="9" width="30.7109375" style="176" customWidth="1"/>
    <col min="10" max="10" width="1.7109375" style="52" customWidth="1"/>
    <col min="11" max="11" width="15.7109375" style="52" customWidth="1"/>
    <col min="12" max="12" width="30.7109375" style="52" customWidth="1"/>
    <col min="13" max="16384" width="9.140625" style="52"/>
  </cols>
  <sheetData>
    <row r="1" spans="2:12" ht="15" customHeight="1" x14ac:dyDescent="0.25">
      <c r="B1" s="184"/>
      <c r="C1" s="174" t="s">
        <v>0</v>
      </c>
      <c r="E1" s="52"/>
      <c r="F1" s="175"/>
      <c r="H1" s="52"/>
      <c r="I1" s="175"/>
      <c r="K1" s="207" t="s">
        <v>889</v>
      </c>
      <c r="L1" s="207"/>
    </row>
    <row r="2" spans="2:12" ht="15" customHeight="1" x14ac:dyDescent="0.25">
      <c r="B2" s="52"/>
      <c r="E2" s="52"/>
      <c r="F2" s="179"/>
      <c r="H2" s="52"/>
      <c r="I2" s="179"/>
    </row>
    <row r="3" spans="2:12" ht="15" customHeight="1" x14ac:dyDescent="0.25">
      <c r="B3" s="210" t="s">
        <v>921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</row>
    <row r="4" spans="2:12" ht="15" customHeight="1" x14ac:dyDescent="0.25">
      <c r="B4" s="52"/>
      <c r="C4" s="179"/>
      <c r="E4" s="52"/>
      <c r="F4" s="179"/>
      <c r="H4" s="52"/>
      <c r="I4" s="179"/>
    </row>
    <row r="5" spans="2:12" ht="15" customHeight="1" x14ac:dyDescent="0.25">
      <c r="B5" s="208" t="s">
        <v>880</v>
      </c>
      <c r="C5" s="208"/>
      <c r="E5" s="208" t="s">
        <v>881</v>
      </c>
      <c r="F5" s="208"/>
      <c r="H5" s="208" t="s">
        <v>883</v>
      </c>
      <c r="I5" s="208"/>
      <c r="K5" s="208" t="s">
        <v>885</v>
      </c>
      <c r="L5" s="208"/>
    </row>
    <row r="6" spans="2:12" ht="15" customHeight="1" x14ac:dyDescent="0.25">
      <c r="B6" s="52"/>
      <c r="C6" s="179"/>
      <c r="E6" s="52"/>
      <c r="F6" s="179"/>
      <c r="H6" s="52"/>
      <c r="I6" s="179"/>
      <c r="L6" s="179"/>
    </row>
    <row r="7" spans="2:12" ht="15" customHeight="1" x14ac:dyDescent="0.25">
      <c r="B7" s="202" t="s">
        <v>129</v>
      </c>
      <c r="E7" s="202" t="s">
        <v>129</v>
      </c>
      <c r="H7" s="202" t="s">
        <v>426</v>
      </c>
      <c r="K7" s="178" t="s">
        <v>920</v>
      </c>
      <c r="L7" s="171"/>
    </row>
    <row r="8" spans="2:12" s="130" customFormat="1" ht="18" customHeight="1" x14ac:dyDescent="0.25">
      <c r="B8" s="205" t="s">
        <v>1</v>
      </c>
      <c r="C8" s="205"/>
      <c r="D8" s="172"/>
      <c r="E8" s="206" t="s">
        <v>974</v>
      </c>
      <c r="F8" s="206"/>
      <c r="G8" s="172"/>
      <c r="H8" s="206" t="s">
        <v>50</v>
      </c>
      <c r="I8" s="206"/>
      <c r="J8" s="172"/>
      <c r="K8" s="182" t="s">
        <v>40</v>
      </c>
      <c r="L8" s="182"/>
    </row>
    <row r="9" spans="2:12" s="130" customFormat="1" ht="18" customHeight="1" x14ac:dyDescent="0.25">
      <c r="B9" s="205" t="s">
        <v>968</v>
      </c>
      <c r="C9" s="205"/>
      <c r="D9" s="173"/>
      <c r="E9" s="209" t="s">
        <v>973</v>
      </c>
      <c r="F9" s="209"/>
      <c r="G9" s="173"/>
      <c r="H9" s="52"/>
      <c r="I9" s="175"/>
      <c r="J9" s="173"/>
      <c r="K9" s="183" t="s">
        <v>976</v>
      </c>
      <c r="L9" s="183"/>
    </row>
    <row r="10" spans="2:12" s="130" customFormat="1" ht="18" customHeight="1" x14ac:dyDescent="0.25">
      <c r="B10" s="205" t="s">
        <v>5</v>
      </c>
      <c r="C10" s="205"/>
      <c r="D10" s="173"/>
      <c r="E10" s="206" t="s">
        <v>972</v>
      </c>
      <c r="F10" s="206"/>
      <c r="G10" s="173"/>
      <c r="H10" s="208" t="s">
        <v>882</v>
      </c>
      <c r="I10" s="208"/>
      <c r="J10" s="52"/>
      <c r="K10" s="205" t="s">
        <v>997</v>
      </c>
      <c r="L10" s="205"/>
    </row>
    <row r="11" spans="2:12" s="130" customFormat="1" ht="18" customHeight="1" x14ac:dyDescent="0.25">
      <c r="B11" s="200" t="s">
        <v>8</v>
      </c>
      <c r="C11" s="200"/>
      <c r="D11" s="173"/>
      <c r="E11" s="206" t="s">
        <v>1039</v>
      </c>
      <c r="F11" s="206"/>
      <c r="G11" s="173"/>
      <c r="H11" s="118"/>
      <c r="I11" s="171"/>
      <c r="J11" s="52"/>
      <c r="K11" s="206" t="s">
        <v>46</v>
      </c>
      <c r="L11" s="206"/>
    </row>
    <row r="12" spans="2:12" s="130" customFormat="1" ht="18" customHeight="1" x14ac:dyDescent="0.25">
      <c r="B12" s="200" t="s">
        <v>11</v>
      </c>
      <c r="C12" s="200"/>
      <c r="D12" s="173"/>
      <c r="E12" s="206" t="s">
        <v>971</v>
      </c>
      <c r="F12" s="206"/>
      <c r="G12" s="173"/>
      <c r="H12" s="177" t="s">
        <v>884</v>
      </c>
      <c r="I12" s="176"/>
      <c r="J12" s="118"/>
      <c r="K12" s="206" t="s">
        <v>993</v>
      </c>
      <c r="L12" s="206"/>
    </row>
    <row r="13" spans="2:12" s="130" customFormat="1" ht="18" customHeight="1" x14ac:dyDescent="0.25">
      <c r="B13" s="200" t="s">
        <v>14</v>
      </c>
      <c r="C13" s="200"/>
      <c r="D13" s="172"/>
      <c r="E13" s="206" t="s">
        <v>33</v>
      </c>
      <c r="F13" s="206"/>
      <c r="G13" s="118"/>
      <c r="H13" s="204" t="s">
        <v>48</v>
      </c>
      <c r="I13" s="204"/>
      <c r="J13" s="52"/>
      <c r="K13" s="206" t="s">
        <v>992</v>
      </c>
      <c r="L13" s="206"/>
    </row>
    <row r="14" spans="2:12" s="130" customFormat="1" ht="18" customHeight="1" x14ac:dyDescent="0.25">
      <c r="B14" s="200" t="s">
        <v>16</v>
      </c>
      <c r="C14" s="200"/>
      <c r="D14" s="173"/>
      <c r="E14" s="118"/>
      <c r="F14" s="171"/>
      <c r="G14" s="118"/>
      <c r="H14" s="118"/>
      <c r="I14" s="171"/>
      <c r="J14" s="172"/>
      <c r="K14" s="206" t="s">
        <v>52</v>
      </c>
      <c r="L14" s="206"/>
    </row>
    <row r="15" spans="2:12" s="130" customFormat="1" ht="18" customHeight="1" x14ac:dyDescent="0.25">
      <c r="B15" s="200" t="s">
        <v>19</v>
      </c>
      <c r="C15" s="200"/>
      <c r="D15" s="172"/>
      <c r="E15" s="178" t="s">
        <v>130</v>
      </c>
      <c r="F15" s="171"/>
      <c r="G15" s="118"/>
      <c r="H15" s="178" t="s">
        <v>129</v>
      </c>
      <c r="I15" s="171"/>
      <c r="J15" s="118"/>
      <c r="K15" s="206" t="s">
        <v>975</v>
      </c>
      <c r="L15" s="206"/>
    </row>
    <row r="16" spans="2:12" s="130" customFormat="1" ht="18" customHeight="1" x14ac:dyDescent="0.25">
      <c r="B16" s="200" t="s">
        <v>22</v>
      </c>
      <c r="C16" s="200"/>
      <c r="D16" s="172"/>
      <c r="E16" s="206" t="s">
        <v>17</v>
      </c>
      <c r="F16" s="206"/>
      <c r="G16" s="118"/>
      <c r="H16" s="204" t="s">
        <v>37</v>
      </c>
      <c r="I16" s="204"/>
      <c r="J16" s="118"/>
      <c r="K16" s="206" t="s">
        <v>55</v>
      </c>
      <c r="L16" s="206"/>
    </row>
    <row r="17" spans="2:12" s="130" customFormat="1" ht="18" customHeight="1" x14ac:dyDescent="0.25">
      <c r="B17" s="118"/>
      <c r="C17" s="171"/>
      <c r="D17" s="118"/>
      <c r="E17" s="206" t="s">
        <v>20</v>
      </c>
      <c r="F17" s="206"/>
      <c r="G17" s="118"/>
      <c r="H17" s="324" t="s">
        <v>953</v>
      </c>
      <c r="I17" s="324"/>
      <c r="J17" s="118"/>
      <c r="L17" s="171"/>
    </row>
    <row r="18" spans="2:12" s="130" customFormat="1" ht="18" customHeight="1" x14ac:dyDescent="0.25">
      <c r="B18" s="178" t="s">
        <v>130</v>
      </c>
      <c r="C18" s="171"/>
      <c r="D18" s="118"/>
      <c r="E18" s="206" t="s">
        <v>23</v>
      </c>
      <c r="F18" s="206"/>
      <c r="G18" s="120"/>
      <c r="H18" s="204" t="s">
        <v>954</v>
      </c>
      <c r="I18" s="204"/>
      <c r="J18" s="118"/>
      <c r="K18" s="208" t="s">
        <v>918</v>
      </c>
      <c r="L18" s="208"/>
    </row>
    <row r="19" spans="2:12" s="130" customFormat="1" ht="18" customHeight="1" x14ac:dyDescent="0.25">
      <c r="B19" s="182" t="s">
        <v>2</v>
      </c>
      <c r="C19" s="182"/>
      <c r="D19" s="118"/>
      <c r="F19" s="171"/>
      <c r="G19" s="120"/>
      <c r="H19" s="204" t="s">
        <v>42</v>
      </c>
      <c r="I19" s="204"/>
      <c r="J19" s="118"/>
      <c r="K19" s="52"/>
      <c r="L19" s="179"/>
    </row>
    <row r="20" spans="2:12" s="130" customFormat="1" ht="18" customHeight="1" x14ac:dyDescent="0.25">
      <c r="B20" s="182" t="s">
        <v>4</v>
      </c>
      <c r="C20" s="182"/>
      <c r="D20" s="118"/>
      <c r="G20" s="120"/>
      <c r="H20" s="204" t="s">
        <v>44</v>
      </c>
      <c r="I20" s="204"/>
      <c r="J20" s="119"/>
      <c r="K20" s="178" t="s">
        <v>919</v>
      </c>
      <c r="L20" s="179"/>
    </row>
    <row r="21" spans="2:12" s="130" customFormat="1" ht="18" customHeight="1" x14ac:dyDescent="0.25">
      <c r="B21" s="182" t="s">
        <v>6</v>
      </c>
      <c r="C21" s="182"/>
      <c r="D21" s="118"/>
      <c r="G21" s="118"/>
      <c r="I21" s="171"/>
      <c r="J21" s="120"/>
      <c r="K21" s="206" t="s">
        <v>873</v>
      </c>
      <c r="L21" s="206"/>
    </row>
    <row r="22" spans="2:12" s="130" customFormat="1" ht="18" customHeight="1" x14ac:dyDescent="0.25">
      <c r="B22" s="182" t="s">
        <v>9</v>
      </c>
      <c r="C22" s="182"/>
      <c r="D22" s="119"/>
      <c r="G22" s="118"/>
      <c r="H22" s="178" t="s">
        <v>130</v>
      </c>
      <c r="I22" s="171"/>
      <c r="J22" s="120"/>
      <c r="K22" s="206" t="s">
        <v>875</v>
      </c>
      <c r="L22" s="206"/>
    </row>
    <row r="23" spans="2:12" s="130" customFormat="1" ht="18" customHeight="1" x14ac:dyDescent="0.25">
      <c r="B23" s="182" t="s">
        <v>12</v>
      </c>
      <c r="C23" s="182"/>
      <c r="D23" s="120"/>
      <c r="G23" s="118"/>
      <c r="H23" s="204" t="s">
        <v>26</v>
      </c>
      <c r="I23" s="204"/>
      <c r="J23" s="120"/>
      <c r="K23" s="209" t="s">
        <v>56</v>
      </c>
      <c r="L23" s="209"/>
    </row>
    <row r="24" spans="2:12" s="130" customFormat="1" ht="18" customHeight="1" x14ac:dyDescent="0.25">
      <c r="C24" s="171"/>
      <c r="D24" s="120"/>
      <c r="G24" s="118"/>
      <c r="H24" s="324" t="s">
        <v>955</v>
      </c>
      <c r="I24" s="324"/>
      <c r="J24" s="120"/>
      <c r="K24" s="206" t="s">
        <v>57</v>
      </c>
      <c r="L24" s="206"/>
    </row>
    <row r="25" spans="2:12" s="130" customFormat="1" ht="18" customHeight="1" x14ac:dyDescent="0.25">
      <c r="B25" s="178" t="s">
        <v>131</v>
      </c>
      <c r="C25" s="171"/>
      <c r="D25" s="120"/>
      <c r="G25" s="118"/>
      <c r="H25" s="204" t="s">
        <v>956</v>
      </c>
      <c r="I25" s="204"/>
      <c r="J25" s="120"/>
      <c r="K25" s="206" t="s">
        <v>58</v>
      </c>
      <c r="L25" s="206"/>
    </row>
    <row r="26" spans="2:12" s="130" customFormat="1" ht="18" customHeight="1" x14ac:dyDescent="0.25">
      <c r="B26" s="182" t="s">
        <v>38</v>
      </c>
      <c r="C26" s="182"/>
      <c r="D26" s="120"/>
      <c r="G26" s="173"/>
      <c r="H26" s="204" t="s">
        <v>31</v>
      </c>
      <c r="I26" s="204"/>
      <c r="J26" s="121"/>
      <c r="K26" s="206" t="s">
        <v>888</v>
      </c>
      <c r="L26" s="206"/>
    </row>
    <row r="27" spans="2:12" s="130" customFormat="1" ht="18" customHeight="1" x14ac:dyDescent="0.25">
      <c r="B27" s="183" t="s">
        <v>39</v>
      </c>
      <c r="C27" s="183"/>
      <c r="D27" s="120"/>
      <c r="G27" s="172"/>
      <c r="H27" s="325" t="s">
        <v>34</v>
      </c>
      <c r="I27" s="325"/>
      <c r="J27" s="121"/>
      <c r="K27" s="206" t="s">
        <v>59</v>
      </c>
      <c r="L27" s="206"/>
    </row>
    <row r="28" spans="2:12" s="130" customFormat="1" ht="18" customHeight="1" x14ac:dyDescent="0.25">
      <c r="B28" s="182" t="s">
        <v>41</v>
      </c>
      <c r="C28" s="182"/>
      <c r="D28" s="121"/>
      <c r="G28" s="118"/>
      <c r="J28" s="121"/>
      <c r="K28" s="206" t="s">
        <v>60</v>
      </c>
      <c r="L28" s="206"/>
    </row>
    <row r="29" spans="2:12" s="130" customFormat="1" ht="18" customHeight="1" x14ac:dyDescent="0.25">
      <c r="B29" s="182" t="s">
        <v>43</v>
      </c>
      <c r="C29" s="182"/>
      <c r="D29" s="121"/>
      <c r="G29" s="118"/>
      <c r="K29" s="206" t="s">
        <v>61</v>
      </c>
      <c r="L29" s="206"/>
    </row>
    <row r="30" spans="2:12" s="130" customFormat="1" ht="18" customHeight="1" x14ac:dyDescent="0.25">
      <c r="B30" s="182" t="s">
        <v>45</v>
      </c>
      <c r="C30" s="182"/>
      <c r="D30" s="121"/>
      <c r="G30" s="52"/>
      <c r="K30" s="206" t="s">
        <v>887</v>
      </c>
      <c r="L30" s="206"/>
    </row>
    <row r="31" spans="2:12" s="130" customFormat="1" ht="18" customHeight="1" x14ac:dyDescent="0.25">
      <c r="B31" s="182" t="s">
        <v>47</v>
      </c>
      <c r="C31" s="182"/>
      <c r="D31" s="118"/>
      <c r="G31" s="52"/>
      <c r="K31" s="206" t="s">
        <v>62</v>
      </c>
      <c r="L31" s="206"/>
    </row>
    <row r="32" spans="2:12" s="130" customFormat="1" ht="18" customHeight="1" x14ac:dyDescent="0.25">
      <c r="B32" s="182" t="s">
        <v>49</v>
      </c>
      <c r="C32" s="182"/>
      <c r="D32" s="173"/>
      <c r="G32" s="97"/>
      <c r="K32" s="206" t="s">
        <v>886</v>
      </c>
      <c r="L32" s="206"/>
    </row>
    <row r="33" spans="2:12" s="130" customFormat="1" ht="18" customHeight="1" x14ac:dyDescent="0.25">
      <c r="B33" s="182" t="s">
        <v>51</v>
      </c>
      <c r="C33" s="182"/>
      <c r="D33" s="172"/>
      <c r="G33" s="97"/>
      <c r="K33" s="206" t="s">
        <v>874</v>
      </c>
      <c r="L33" s="206"/>
    </row>
    <row r="34" spans="2:12" s="130" customFormat="1" ht="18" customHeight="1" x14ac:dyDescent="0.25">
      <c r="B34" s="182" t="s">
        <v>53</v>
      </c>
      <c r="C34" s="182"/>
      <c r="D34" s="118"/>
      <c r="G34" s="97"/>
      <c r="K34" s="206" t="s">
        <v>63</v>
      </c>
      <c r="L34" s="206"/>
    </row>
    <row r="35" spans="2:12" s="130" customFormat="1" ht="18" customHeight="1" x14ac:dyDescent="0.25">
      <c r="B35" s="182" t="s">
        <v>54</v>
      </c>
      <c r="C35" s="182"/>
      <c r="D35" s="118"/>
      <c r="G35" s="99"/>
    </row>
    <row r="36" spans="2:12" ht="18" customHeight="1" x14ac:dyDescent="0.25">
      <c r="B36" s="52"/>
      <c r="C36" s="179"/>
      <c r="E36" s="130"/>
      <c r="F36" s="130"/>
      <c r="G36" s="98"/>
      <c r="H36" s="52"/>
      <c r="I36" s="52"/>
    </row>
    <row r="37" spans="2:12" ht="18" customHeight="1" x14ac:dyDescent="0.25">
      <c r="B37" s="178" t="s">
        <v>879</v>
      </c>
      <c r="C37" s="179"/>
      <c r="G37" s="100"/>
      <c r="H37" s="52"/>
      <c r="I37" s="52"/>
    </row>
    <row r="38" spans="2:12" ht="18" customHeight="1" x14ac:dyDescent="0.25">
      <c r="B38" s="182" t="s">
        <v>3</v>
      </c>
      <c r="C38" s="182"/>
      <c r="D38" s="97"/>
      <c r="G38" s="98"/>
      <c r="H38" s="52"/>
      <c r="I38" s="52"/>
    </row>
    <row r="39" spans="2:12" ht="18" customHeight="1" x14ac:dyDescent="0.25">
      <c r="B39" s="183" t="s">
        <v>114</v>
      </c>
      <c r="C39" s="183"/>
      <c r="D39" s="97"/>
      <c r="G39" s="98"/>
      <c r="H39" s="52"/>
      <c r="I39" s="52"/>
    </row>
    <row r="40" spans="2:12" ht="18" customHeight="1" x14ac:dyDescent="0.25">
      <c r="B40" s="182" t="s">
        <v>7</v>
      </c>
      <c r="C40" s="182"/>
      <c r="D40" s="97"/>
      <c r="G40" s="98"/>
      <c r="H40" s="52"/>
      <c r="I40" s="52"/>
    </row>
    <row r="41" spans="2:12" ht="18" customHeight="1" x14ac:dyDescent="0.25">
      <c r="B41" s="182" t="s">
        <v>10</v>
      </c>
      <c r="C41" s="182"/>
      <c r="D41" s="99"/>
      <c r="G41" s="98"/>
      <c r="H41" s="52"/>
      <c r="I41" s="52"/>
    </row>
    <row r="42" spans="2:12" ht="18" customHeight="1" x14ac:dyDescent="0.25">
      <c r="B42" s="182" t="s">
        <v>13</v>
      </c>
      <c r="C42" s="182"/>
      <c r="D42" s="98"/>
      <c r="G42" s="98"/>
      <c r="H42" s="52"/>
      <c r="I42" s="52"/>
    </row>
    <row r="43" spans="2:12" ht="18" customHeight="1" x14ac:dyDescent="0.25">
      <c r="B43" s="182" t="s">
        <v>15</v>
      </c>
      <c r="C43" s="182"/>
      <c r="D43" s="100"/>
      <c r="H43" s="52"/>
      <c r="I43" s="52"/>
    </row>
    <row r="44" spans="2:12" ht="18" customHeight="1" x14ac:dyDescent="0.25">
      <c r="B44" s="182" t="s">
        <v>18</v>
      </c>
      <c r="C44" s="182"/>
      <c r="D44" s="98"/>
      <c r="G44" s="130"/>
      <c r="H44" s="52"/>
      <c r="I44" s="52"/>
    </row>
    <row r="45" spans="2:12" ht="18" customHeight="1" x14ac:dyDescent="0.25">
      <c r="B45" s="182" t="s">
        <v>21</v>
      </c>
      <c r="C45" s="182"/>
      <c r="D45" s="98"/>
      <c r="G45" s="130"/>
      <c r="H45" s="52"/>
      <c r="I45" s="52"/>
    </row>
    <row r="46" spans="2:12" ht="18" customHeight="1" x14ac:dyDescent="0.25">
      <c r="B46" s="182" t="s">
        <v>24</v>
      </c>
      <c r="C46" s="182"/>
      <c r="D46" s="98"/>
      <c r="G46" s="130"/>
      <c r="H46" s="52"/>
      <c r="I46" s="52"/>
    </row>
    <row r="47" spans="2:12" ht="18" customHeight="1" x14ac:dyDescent="0.25">
      <c r="B47" s="182" t="s">
        <v>25</v>
      </c>
      <c r="C47" s="182"/>
      <c r="D47" s="98"/>
      <c r="G47" s="130"/>
      <c r="H47" s="52"/>
      <c r="I47" s="52"/>
    </row>
    <row r="48" spans="2:12" ht="18" customHeight="1" x14ac:dyDescent="0.25">
      <c r="B48" s="182" t="s">
        <v>27</v>
      </c>
      <c r="C48" s="182"/>
      <c r="D48" s="98"/>
      <c r="G48" s="130"/>
      <c r="H48" s="52"/>
      <c r="I48" s="52"/>
    </row>
    <row r="49" spans="2:9" ht="18" customHeight="1" x14ac:dyDescent="0.25">
      <c r="B49" s="182" t="s">
        <v>28</v>
      </c>
      <c r="C49" s="182"/>
      <c r="G49" s="130"/>
      <c r="H49" s="52"/>
      <c r="I49" s="52"/>
    </row>
    <row r="50" spans="2:9" ht="18" customHeight="1" x14ac:dyDescent="0.25">
      <c r="B50" s="182" t="s">
        <v>29</v>
      </c>
      <c r="C50" s="182"/>
      <c r="D50" s="130"/>
      <c r="E50" s="118"/>
      <c r="F50" s="52"/>
      <c r="G50" s="130"/>
      <c r="H50" s="52"/>
      <c r="I50" s="52"/>
    </row>
    <row r="51" spans="2:9" ht="18" customHeight="1" x14ac:dyDescent="0.25">
      <c r="B51" s="182" t="s">
        <v>32</v>
      </c>
      <c r="C51" s="182"/>
      <c r="D51" s="130"/>
      <c r="E51" s="173"/>
      <c r="F51" s="52"/>
      <c r="G51" s="130"/>
      <c r="H51" s="52"/>
      <c r="I51" s="52"/>
    </row>
    <row r="52" spans="2:9" ht="18" customHeight="1" x14ac:dyDescent="0.25">
      <c r="B52" s="182" t="s">
        <v>35</v>
      </c>
      <c r="C52" s="182"/>
      <c r="D52" s="130"/>
      <c r="E52" s="172"/>
      <c r="F52" s="52"/>
      <c r="G52" s="130"/>
      <c r="H52" s="52"/>
      <c r="I52" s="52"/>
    </row>
    <row r="53" spans="2:9" ht="18" customHeight="1" x14ac:dyDescent="0.25">
      <c r="B53" s="182" t="s">
        <v>36</v>
      </c>
      <c r="C53" s="182"/>
      <c r="D53" s="130"/>
      <c r="E53" s="118"/>
      <c r="F53" s="52"/>
      <c r="G53" s="130"/>
      <c r="H53" s="52"/>
      <c r="I53" s="52"/>
    </row>
    <row r="54" spans="2:9" ht="18" customHeight="1" x14ac:dyDescent="0.25">
      <c r="B54" s="130"/>
      <c r="C54" s="52"/>
      <c r="D54" s="130"/>
      <c r="E54" s="130"/>
      <c r="F54" s="52"/>
      <c r="G54" s="130"/>
      <c r="H54" s="52"/>
      <c r="I54" s="52"/>
    </row>
    <row r="55" spans="2:9" ht="18" customHeight="1" x14ac:dyDescent="0.25">
      <c r="B55" s="130"/>
      <c r="C55" s="52"/>
      <c r="E55" s="130"/>
      <c r="F55" s="52"/>
      <c r="H55" s="52"/>
      <c r="I55" s="52"/>
    </row>
    <row r="56" spans="2:9" ht="18" customHeight="1" x14ac:dyDescent="0.25">
      <c r="B56" s="130"/>
      <c r="C56" s="52"/>
      <c r="E56" s="130"/>
      <c r="F56" s="52"/>
      <c r="H56" s="52"/>
      <c r="I56" s="52"/>
    </row>
    <row r="57" spans="2:9" ht="18" customHeight="1" x14ac:dyDescent="0.25">
      <c r="B57" s="130"/>
      <c r="C57" s="52"/>
      <c r="E57" s="130"/>
      <c r="F57" s="52"/>
      <c r="H57" s="52"/>
      <c r="I57" s="52"/>
    </row>
    <row r="58" spans="2:9" ht="18" customHeight="1" x14ac:dyDescent="0.25">
      <c r="B58" s="130"/>
      <c r="C58" s="52"/>
      <c r="E58" s="130"/>
      <c r="F58" s="52"/>
      <c r="H58" s="52"/>
      <c r="I58" s="52"/>
    </row>
    <row r="59" spans="2:9" ht="18" customHeight="1" x14ac:dyDescent="0.25">
      <c r="B59" s="130"/>
      <c r="C59" s="52"/>
      <c r="E59" s="130"/>
      <c r="F59" s="52"/>
      <c r="H59" s="52"/>
      <c r="I59" s="52"/>
    </row>
    <row r="60" spans="2:9" ht="18" customHeight="1" x14ac:dyDescent="0.25">
      <c r="B60" s="118"/>
      <c r="C60" s="52"/>
      <c r="E60" s="130"/>
      <c r="F60" s="52"/>
      <c r="H60" s="52"/>
      <c r="I60" s="52"/>
    </row>
    <row r="61" spans="2:9" ht="18" customHeight="1" x14ac:dyDescent="0.25">
      <c r="B61" s="173"/>
      <c r="C61" s="52"/>
      <c r="H61" s="52"/>
      <c r="I61" s="52"/>
    </row>
    <row r="62" spans="2:9" ht="18" customHeight="1" x14ac:dyDescent="0.25">
      <c r="B62" s="172"/>
      <c r="C62" s="52"/>
      <c r="H62" s="52"/>
      <c r="I62" s="52"/>
    </row>
    <row r="63" spans="2:9" ht="18" customHeight="1" x14ac:dyDescent="0.25">
      <c r="B63" s="118"/>
      <c r="C63" s="52"/>
      <c r="H63" s="52"/>
      <c r="I63" s="52"/>
    </row>
    <row r="64" spans="2:9" ht="18" customHeight="1" x14ac:dyDescent="0.25">
      <c r="B64" s="130"/>
      <c r="C64" s="52"/>
      <c r="H64" s="52"/>
      <c r="I64" s="52"/>
    </row>
    <row r="65" spans="2:9" ht="18" customHeight="1" x14ac:dyDescent="0.25">
      <c r="B65" s="180"/>
      <c r="H65" s="52"/>
      <c r="I65" s="52"/>
    </row>
    <row r="66" spans="2:9" ht="18" customHeight="1" x14ac:dyDescent="0.25">
      <c r="D66" s="130"/>
      <c r="G66" s="130"/>
      <c r="H66" s="52"/>
      <c r="I66" s="52"/>
    </row>
    <row r="67" spans="2:9" ht="18" customHeight="1" x14ac:dyDescent="0.25">
      <c r="H67" s="52"/>
      <c r="I67" s="52"/>
    </row>
    <row r="68" spans="2:9" ht="18" customHeight="1" x14ac:dyDescent="0.25">
      <c r="H68" s="52"/>
      <c r="I68" s="52"/>
    </row>
    <row r="69" spans="2:9" ht="18" customHeight="1" x14ac:dyDescent="0.25">
      <c r="H69" s="52"/>
      <c r="I69" s="52"/>
    </row>
    <row r="70" spans="2:9" ht="18" customHeight="1" x14ac:dyDescent="0.25">
      <c r="H70" s="52"/>
      <c r="I70" s="52"/>
    </row>
    <row r="71" spans="2:9" ht="18" customHeight="1" x14ac:dyDescent="0.25">
      <c r="H71" s="52"/>
      <c r="I71" s="52"/>
    </row>
    <row r="72" spans="2:9" ht="18" customHeight="1" x14ac:dyDescent="0.25">
      <c r="H72" s="52"/>
      <c r="I72" s="52"/>
    </row>
    <row r="73" spans="2:9" ht="18" customHeight="1" x14ac:dyDescent="0.25">
      <c r="H73" s="52"/>
      <c r="I73" s="52"/>
    </row>
    <row r="74" spans="2:9" ht="18" customHeight="1" x14ac:dyDescent="0.25">
      <c r="H74" s="52"/>
      <c r="I74" s="52"/>
    </row>
    <row r="75" spans="2:9" ht="18" customHeight="1" x14ac:dyDescent="0.25">
      <c r="H75" s="52"/>
      <c r="I75" s="52"/>
    </row>
    <row r="76" spans="2:9" ht="18" customHeight="1" x14ac:dyDescent="0.25">
      <c r="H76" s="52"/>
      <c r="I76" s="52"/>
    </row>
    <row r="77" spans="2:9" ht="18" customHeight="1" x14ac:dyDescent="0.25">
      <c r="H77" s="52"/>
      <c r="I77" s="52"/>
    </row>
    <row r="78" spans="2:9" ht="18" customHeight="1" x14ac:dyDescent="0.25">
      <c r="H78" s="52"/>
      <c r="I78" s="52"/>
    </row>
    <row r="79" spans="2:9" ht="18" customHeight="1" x14ac:dyDescent="0.25">
      <c r="H79" s="52"/>
      <c r="I79" s="52"/>
    </row>
    <row r="80" spans="2:9" ht="18" customHeight="1" x14ac:dyDescent="0.25">
      <c r="H80" s="52"/>
      <c r="I80" s="52"/>
    </row>
    <row r="81" spans="8:9" ht="18" customHeight="1" x14ac:dyDescent="0.25">
      <c r="H81" s="52"/>
      <c r="I81" s="52"/>
    </row>
    <row r="82" spans="8:9" ht="18" customHeight="1" x14ac:dyDescent="0.25">
      <c r="H82" s="52"/>
      <c r="I82" s="52"/>
    </row>
    <row r="83" spans="8:9" ht="18" customHeight="1" x14ac:dyDescent="0.25">
      <c r="H83" s="52"/>
      <c r="I83" s="52"/>
    </row>
    <row r="84" spans="8:9" ht="18" customHeight="1" x14ac:dyDescent="0.25">
      <c r="H84" s="52"/>
      <c r="I84" s="52"/>
    </row>
    <row r="85" spans="8:9" ht="18" customHeight="1" x14ac:dyDescent="0.25">
      <c r="H85" s="52"/>
      <c r="I85" s="52"/>
    </row>
    <row r="86" spans="8:9" ht="18" customHeight="1" x14ac:dyDescent="0.25">
      <c r="H86" s="52"/>
      <c r="I86" s="52"/>
    </row>
    <row r="87" spans="8:9" ht="18" customHeight="1" x14ac:dyDescent="0.25">
      <c r="H87" s="52"/>
      <c r="I87" s="52"/>
    </row>
    <row r="88" spans="8:9" ht="18" customHeight="1" x14ac:dyDescent="0.25">
      <c r="H88" s="52"/>
      <c r="I88" s="52"/>
    </row>
    <row r="89" spans="8:9" ht="18" customHeight="1" x14ac:dyDescent="0.25">
      <c r="H89" s="52"/>
      <c r="I89" s="52"/>
    </row>
    <row r="90" spans="8:9" ht="18" customHeight="1" x14ac:dyDescent="0.25">
      <c r="H90" s="52"/>
      <c r="I90" s="52"/>
    </row>
    <row r="91" spans="8:9" ht="18" customHeight="1" x14ac:dyDescent="0.25">
      <c r="H91" s="52"/>
      <c r="I91" s="52"/>
    </row>
    <row r="92" spans="8:9" ht="18" customHeight="1" x14ac:dyDescent="0.25">
      <c r="H92" s="52"/>
      <c r="I92" s="52"/>
    </row>
    <row r="93" spans="8:9" ht="18" customHeight="1" x14ac:dyDescent="0.25">
      <c r="H93" s="52"/>
      <c r="I93" s="52"/>
    </row>
    <row r="94" spans="8:9" ht="18" customHeight="1" x14ac:dyDescent="0.25">
      <c r="H94" s="52"/>
      <c r="I94" s="52"/>
    </row>
    <row r="95" spans="8:9" ht="18" customHeight="1" x14ac:dyDescent="0.25">
      <c r="H95" s="52"/>
      <c r="I95" s="52"/>
    </row>
    <row r="96" spans="8:9" ht="18" customHeight="1" x14ac:dyDescent="0.25">
      <c r="H96" s="52"/>
      <c r="I96" s="52"/>
    </row>
    <row r="97" spans="8:9" ht="18" customHeight="1" x14ac:dyDescent="0.25">
      <c r="H97" s="52"/>
      <c r="I97" s="52"/>
    </row>
    <row r="98" spans="8:9" ht="18" customHeight="1" x14ac:dyDescent="0.25">
      <c r="H98" s="52"/>
      <c r="I98" s="52"/>
    </row>
    <row r="99" spans="8:9" ht="18" customHeight="1" x14ac:dyDescent="0.25">
      <c r="H99" s="52"/>
      <c r="I99" s="52"/>
    </row>
    <row r="100" spans="8:9" ht="18" customHeight="1" x14ac:dyDescent="0.25">
      <c r="H100" s="52"/>
      <c r="I100" s="52"/>
    </row>
    <row r="101" spans="8:9" ht="18" customHeight="1" x14ac:dyDescent="0.25">
      <c r="H101" s="52"/>
      <c r="I101" s="52"/>
    </row>
    <row r="102" spans="8:9" ht="18" customHeight="1" x14ac:dyDescent="0.25">
      <c r="H102" s="52"/>
      <c r="I102" s="52"/>
    </row>
    <row r="103" spans="8:9" ht="18" customHeight="1" x14ac:dyDescent="0.25">
      <c r="H103" s="52"/>
      <c r="I103" s="52"/>
    </row>
    <row r="104" spans="8:9" ht="18" customHeight="1" x14ac:dyDescent="0.25">
      <c r="H104" s="52"/>
      <c r="I104" s="52"/>
    </row>
    <row r="105" spans="8:9" ht="18" customHeight="1" x14ac:dyDescent="0.25">
      <c r="H105" s="52"/>
      <c r="I105" s="52"/>
    </row>
    <row r="106" spans="8:9" ht="18" customHeight="1" x14ac:dyDescent="0.25">
      <c r="H106" s="52"/>
      <c r="I106" s="52"/>
    </row>
    <row r="107" spans="8:9" ht="18" customHeight="1" x14ac:dyDescent="0.25">
      <c r="H107" s="52"/>
      <c r="I107" s="52"/>
    </row>
    <row r="108" spans="8:9" ht="18" customHeight="1" x14ac:dyDescent="0.25">
      <c r="H108" s="52"/>
      <c r="I108" s="52"/>
    </row>
    <row r="109" spans="8:9" ht="18" customHeight="1" x14ac:dyDescent="0.25">
      <c r="H109" s="52"/>
      <c r="I109" s="52"/>
    </row>
    <row r="110" spans="8:9" ht="18" customHeight="1" x14ac:dyDescent="0.25">
      <c r="H110" s="52"/>
      <c r="I110" s="52"/>
    </row>
    <row r="111" spans="8:9" ht="18" customHeight="1" x14ac:dyDescent="0.25">
      <c r="H111" s="52"/>
      <c r="I111" s="52"/>
    </row>
    <row r="112" spans="8:9" ht="18" customHeight="1" x14ac:dyDescent="0.25">
      <c r="H112" s="52"/>
      <c r="I112" s="52"/>
    </row>
    <row r="113" spans="8:9" ht="18" customHeight="1" x14ac:dyDescent="0.25">
      <c r="H113" s="52"/>
      <c r="I113" s="52"/>
    </row>
    <row r="114" spans="8:9" ht="18" customHeight="1" x14ac:dyDescent="0.25">
      <c r="H114" s="52"/>
      <c r="I114" s="52"/>
    </row>
    <row r="115" spans="8:9" ht="18" customHeight="1" x14ac:dyDescent="0.25">
      <c r="H115" s="52"/>
      <c r="I115" s="52"/>
    </row>
    <row r="116" spans="8:9" ht="18" customHeight="1" x14ac:dyDescent="0.25">
      <c r="H116" s="52"/>
      <c r="I116" s="52"/>
    </row>
    <row r="117" spans="8:9" ht="18" customHeight="1" x14ac:dyDescent="0.25"/>
    <row r="118" spans="8:9" ht="18" customHeight="1" x14ac:dyDescent="0.25"/>
    <row r="119" spans="8:9" ht="18" customHeight="1" x14ac:dyDescent="0.25"/>
    <row r="120" spans="8:9" ht="18" customHeight="1" x14ac:dyDescent="0.25"/>
    <row r="121" spans="8:9" ht="18" customHeight="1" x14ac:dyDescent="0.25"/>
    <row r="122" spans="8:9" ht="18" customHeight="1" x14ac:dyDescent="0.25"/>
    <row r="123" spans="8:9" ht="18" customHeight="1" x14ac:dyDescent="0.25"/>
    <row r="124" spans="8:9" ht="18" customHeight="1" x14ac:dyDescent="0.25"/>
    <row r="125" spans="8:9" ht="18" customHeight="1" x14ac:dyDescent="0.25"/>
    <row r="126" spans="8:9" ht="18" customHeight="1" x14ac:dyDescent="0.25"/>
    <row r="127" spans="8:9" ht="18" customHeight="1" x14ac:dyDescent="0.25"/>
    <row r="128" spans="8:9" ht="18" customHeight="1" x14ac:dyDescent="0.25"/>
    <row r="129" ht="18" customHeight="1" x14ac:dyDescent="0.25"/>
    <row r="130" ht="18" customHeight="1" x14ac:dyDescent="0.25"/>
    <row r="131" ht="18" customHeight="1" x14ac:dyDescent="0.25"/>
    <row r="132" ht="18" customHeight="1" x14ac:dyDescent="0.25"/>
  </sheetData>
  <mergeCells count="43">
    <mergeCell ref="K30:L30"/>
    <mergeCell ref="K31:L31"/>
    <mergeCell ref="K32:L32"/>
    <mergeCell ref="K33:L33"/>
    <mergeCell ref="K34:L34"/>
    <mergeCell ref="K25:L25"/>
    <mergeCell ref="K26:L26"/>
    <mergeCell ref="K27:L27"/>
    <mergeCell ref="K28:L28"/>
    <mergeCell ref="K29:L29"/>
    <mergeCell ref="K5:L5"/>
    <mergeCell ref="K18:L18"/>
    <mergeCell ref="E16:F16"/>
    <mergeCell ref="E17:F17"/>
    <mergeCell ref="E18:F18"/>
    <mergeCell ref="K10:L10"/>
    <mergeCell ref="H10:I10"/>
    <mergeCell ref="K21:L21"/>
    <mergeCell ref="K22:L22"/>
    <mergeCell ref="K23:L23"/>
    <mergeCell ref="K24:L24"/>
    <mergeCell ref="K11:L11"/>
    <mergeCell ref="K12:L12"/>
    <mergeCell ref="K13:L13"/>
    <mergeCell ref="K14:L14"/>
    <mergeCell ref="K15:L15"/>
    <mergeCell ref="K16:L16"/>
    <mergeCell ref="B10:C10"/>
    <mergeCell ref="H27:I27"/>
    <mergeCell ref="E11:F11"/>
    <mergeCell ref="K1:L1"/>
    <mergeCell ref="B5:C5"/>
    <mergeCell ref="E5:F5"/>
    <mergeCell ref="H5:I5"/>
    <mergeCell ref="E8:F8"/>
    <mergeCell ref="E9:F9"/>
    <mergeCell ref="E10:F10"/>
    <mergeCell ref="E12:F12"/>
    <mergeCell ref="E13:F13"/>
    <mergeCell ref="B8:C8"/>
    <mergeCell ref="H8:I8"/>
    <mergeCell ref="B9:C9"/>
    <mergeCell ref="B3:L3"/>
  </mergeCells>
  <hyperlinks>
    <hyperlink ref="C1" location="'Statistics Overview'!A1" display="STATISTICS OVERVIEW" xr:uid="{A593A48F-4959-4C09-A66E-6EF061322114}"/>
    <hyperlink ref="B9" location="'Men''s League One'!A1" display="Men's League One" xr:uid="{07521F49-9D1F-4378-8D11-07449AA35923}"/>
    <hyperlink ref="B8" location="'Men''s Premier League'!A1" display="Men's Premier League" xr:uid="{42769FD1-DD6C-4892-A60B-1B0175C1DAB7}"/>
    <hyperlink ref="F19" location="'Women''s Premier Division'!A1" display="Women's Premier Division" xr:uid="{4005238C-BDB3-45BB-9CB1-AE4C55677011}"/>
    <hyperlink ref="E10" location="'ANZAC Cup Open B'!A1" display="ANZAC Cup Men's Open B" xr:uid="{AA91C7F7-A92E-4828-BC70-1A04F4A5F324}"/>
    <hyperlink ref="E9" location="'ANZAC Cup Open A'!A1" display="ANZAC Cup Men's Open A" xr:uid="{9BB67C6F-AEDC-49DA-B523-E19B6CFBD64F}"/>
    <hyperlink ref="E12" location="'ANZAC Cup Grade 16'!A1" display="ANZAC Cup Grade 16" xr:uid="{BEF6EF39-8F27-4550-ADB0-0F81915E2004}"/>
    <hyperlink ref="E8" location="'ANZAC Cup Premier'!A1" display="ANZAC Cup Men's Premier Division" xr:uid="{0665C64E-CCBD-40BE-B610-F4BCD2F2045D}"/>
    <hyperlink ref="E13" location="'SYL - MALE'!A1" display="Summer Youth League - MALE" xr:uid="{AAED9D28-0B67-403C-836B-71BBC2592011}"/>
    <hyperlink ref="E16" location="'Callan McMillan &quot;A&quot;'!A1" display="Callan McMillan Memorial Shield 'A' Division" xr:uid="{4D7B0D20-0FDF-49D8-A05F-17D353AFF3AB}"/>
    <hyperlink ref="E17" location="'Callan McMillan &quot;B&quot;'!A1" display="Callan McMillan Memorial Shield 'B' Division" xr:uid="{F634603F-B971-4DD1-8B08-C701260CF441}"/>
    <hyperlink ref="E18" location="'SYL - Female'!A1" display="Summer Youth League - FEMALE" xr:uid="{04820E6F-ED62-4D77-921B-68D96B5A4FC1}"/>
    <hyperlink ref="H8" location="'Club Championship'!A1" display="Club Championship" xr:uid="{247B20D0-CA5E-4F8D-96BE-42C97BA04C7D}"/>
    <hyperlink ref="K8" location="'FFNC Referee of the Year'!Print_Area" display="FFNC Referee of the Year" xr:uid="{BDF56CEF-4224-4287-A508-D32D44876F5B}"/>
    <hyperlink ref="K11" location="'Assistant Referee of the Year'!A1" display="Assistant Referee of the Year" xr:uid="{D5EEC8D7-A8C8-4626-AE01-AA77C41F9220}"/>
    <hyperlink ref="K9" location="'Female Referee of the Year'!A1" display="FFNC Female Referee of the Year" xr:uid="{C19DD6F1-4723-4D49-9889-9C948F5D876C}"/>
    <hyperlink ref="K14" location="'Most Consistent Referee'!A1" display="Most Consistent Referee" xr:uid="{996C4B2F-82CF-40A7-B948-C8AB397E61A2}"/>
    <hyperlink ref="K13" location="'Most Imp. Snr Referee'!A1" display="Most Improved Senior Referee" xr:uid="{9D43BB69-F6D3-4377-BA66-D3015D89BD56}"/>
    <hyperlink ref="K12" location="'Most Imp. Jnr Referee'!A1" display="Most Improved Junior Referee" xr:uid="{413967FC-CDA1-481D-941E-D95655A6BFFB}"/>
    <hyperlink ref="K15" location="'Committment to Refereeing'!A1" display="Committment to Refereeing" xr:uid="{378C95CB-5887-4DC3-AD0C-2F8B204B615E}"/>
    <hyperlink ref="K16" location="'Referee''s Referee'!A1" display="Referee's Referee" xr:uid="{B391DDE8-E26A-46F7-8B61-5A4EBFCA1596}"/>
    <hyperlink ref="K10" location="'Rookie of the Year'!A1" display="Rookie of the Year" xr:uid="{5FDC666C-B7E3-4168-B075-2889F625BCDF}"/>
    <hyperlink ref="L17" location="'Women''s Premier Division'!A1" display="Women's Premier Division" xr:uid="{8165C376-BFA4-4BE7-A327-E4E4F1E23D85}"/>
    <hyperlink ref="K21" location="'Men''s First Reserve League'!A1" display="First Reserve League" xr:uid="{7CF2FABC-8899-4CF8-B02F-D17C54F55ED0}"/>
    <hyperlink ref="K24" location="'Grade 11 Div. 1'!A1" display="Grade 11 Division One" xr:uid="{429A53B0-B70C-498A-8141-C4B3109BFD5C}"/>
    <hyperlink ref="K26" location="'Grade 11 Div. 2 North'!A1" display="Grade 11 Division Two North" xr:uid="{92DDB312-AE3A-40DC-A7A6-DB0C8B34012A}"/>
    <hyperlink ref="K23" location="'Men''s Over 35''s'!A1" display="Men's Over 35's Division" xr:uid="{996871B3-7FFB-4B24-BB0F-39B57501A87C}"/>
    <hyperlink ref="K25" location="'Grade 11 Div. 2'!A1" display="Grade 11 Division Two" xr:uid="{CEF964AF-FD64-487E-BB36-9B1404352BE2}"/>
    <hyperlink ref="K27" location="'Grade 11 Div. 3'!A1" display="Grade 11 Division Three" xr:uid="{3D298E82-597F-4F6C-83E9-8F0F90FF14FF}"/>
    <hyperlink ref="K28" location="'Grade 10 Div. 1'!A1" display="Grade 10 Division One" xr:uid="{991D5CE2-FA46-44B6-BB6D-BC28FE930A01}"/>
    <hyperlink ref="K29" location="'Grade 10 Div. 2'!A1" display="Grade 10 Division Two" xr:uid="{66E47645-DA52-4776-9EDC-570E3A882D79}"/>
    <hyperlink ref="K30" location="'Grade 10 Div. 2 North'!A1" display="Grade 10 Division Two North" xr:uid="{82FB3358-A3CA-4526-A249-32BAE64033C6}"/>
    <hyperlink ref="K31" location="'Grade 10 Div. 3'!A1" display="Grade 10 Division Three" xr:uid="{DE2A10BD-9A9E-4446-92D6-8E1CA26E1D06}"/>
    <hyperlink ref="K32" location="'Grade 10 Div. 3 North'!A1" display="Grade 10 Division Three North" xr:uid="{86E52C75-1C39-485E-911C-A4A52796CB32}"/>
    <hyperlink ref="K34" location="'Junior Dedication Award'!A1" display="Junior Dedication Award (last awarded 2007)" xr:uid="{66CE8A44-E96B-469B-B308-A3C0F16E7180}"/>
    <hyperlink ref="K22" location="'Men''s Second Reserve'!A1" display="Men's Second Reserve (last awarded 2010)" xr:uid="{E8BC2B9C-F905-4085-804D-1004CD708CCC}"/>
    <hyperlink ref="K33" location="'Junior Dedication Award'!A1" display="Junior Dedication Award (last awarded 2007)" xr:uid="{76AFB249-1A90-42EA-A00E-40933E26B1ED}"/>
    <hyperlink ref="C24" location="'Statistics Overview'!A1" display="STATISTICS OVERVIEW" xr:uid="{C7D74FB3-5490-4833-B5FB-8277D827DA23}"/>
    <hyperlink ref="B10" location="'Men''s Premier League'!A1" display="Men's Premier League" xr:uid="{48B57D63-7416-4682-9237-7A0F6B41853F}"/>
    <hyperlink ref="B11" location="'Men''s League Two'!A1" display="Men's League Two" xr:uid="{F9558E47-F6E3-4F55-AEEF-8B079F24763D}"/>
    <hyperlink ref="B12" location="'Men''s League Three'!A1" display="Men's League Three" xr:uid="{ACFBEB58-B4C6-431A-B8C1-BCB908D9CC71}"/>
    <hyperlink ref="B13" location="'Men''s League Four'!A1" display="Men's League Four" xr:uid="{E081A395-7BB2-45CF-BA14-2CC21923D5F8}"/>
    <hyperlink ref="B14" location="'Men''s League Five'!A1" display="Men's League Five" xr:uid="{23AA6190-1B67-4A7E-8DEE-CE5474B40DF7}"/>
    <hyperlink ref="B15" location="'Men''s League Six'!A1" display="Men's League Six" xr:uid="{49E3289C-048D-436E-913E-CC597E79FA47}"/>
    <hyperlink ref="B16" location="'Men''s League Seven'!A1" display="Men's League Seven" xr:uid="{1C740A4B-C5C9-4E4A-9F51-5054A28D8D43}"/>
    <hyperlink ref="B19" location="'Women''s Premier League'!A1" display="Women's Premier League" xr:uid="{3B1BDF58-8214-4E4A-A687-EC561B5B1592}"/>
    <hyperlink ref="B20" location="'Women''s League Two'!A1" display="Women's League Two" xr:uid="{459484FB-D69D-4A57-A418-BE4368BF654B}"/>
    <hyperlink ref="B21" location="'Women''s League Three'!A1" display="Women's League Three" xr:uid="{EF7B97B8-E33B-4FD9-BAD8-B84361DED503}"/>
    <hyperlink ref="B22" location="'Women''s League Four'!A1" display="Women's League Four" xr:uid="{761253E8-3530-41CC-B1F3-D334005B6B24}"/>
    <hyperlink ref="B23" location="'Women''s League Five'!A1" display="Women's League Five" xr:uid="{5A40A54D-EE3E-480E-B11F-EB5BE4EF7ED5}"/>
    <hyperlink ref="B26" location="'Grade 16 Girls Div 1'!A1" display="Girls 16 Division One" xr:uid="{1FEA9B5B-E24B-4741-9A0E-C8F0CF9C6698}"/>
    <hyperlink ref="B28" location="'Grade 15 Girls Div 1'!A1" display="Girls 15 Division One" xr:uid="{CEADEBF8-C1BD-4ABB-99D4-0AB55612B5DC}"/>
    <hyperlink ref="B30" location="'Grade 14 Girls Div 1'!A1" display="Girls 14 Division One" xr:uid="{75C8AE2B-EF4B-4A9B-9B12-E4253ACEC40F}"/>
    <hyperlink ref="B27" location="'Grade 16 Girls Div 2'!A1" display="Girls 16 Division Two" xr:uid="{E7B4A953-8DB5-43EE-A6EA-A60AFB43290C}"/>
    <hyperlink ref="B29" location="'Grade 15 Girls Div 2'!A1" display="Girls 15 Division Two" xr:uid="{C40332F4-4697-48A4-83B2-7A94795028E1}"/>
    <hyperlink ref="B31" location="'Grade 14 Girls Div 2'!A1" display="Girls 14 Division Two" xr:uid="{D120836F-98C3-4A58-8CF2-A0613A5BD6A4}"/>
    <hyperlink ref="B32" location="'Grade 13 Girls Div 1'!A1" display="Girls 13 Division One" xr:uid="{27778AC7-C70C-4703-B684-3A7CC4D61302}"/>
    <hyperlink ref="B33" location="'Grade 13 Girls Div 2'!A1" display="Girls 13 Division Two" xr:uid="{E5D4B622-4818-4362-B77B-E58FC4490E7C}"/>
    <hyperlink ref="B34" location="'Grade 12 Girls Div 1'!A1" display="Girls 12 Division One" xr:uid="{0C81AAA3-AC94-48B6-997B-3A757EFCCFA3}"/>
    <hyperlink ref="B35" location="'Grade 12 Girls Div 2'!A1" display="Girls 12 Division Two" xr:uid="{7523F66F-1732-4092-8879-F4801D372234}"/>
    <hyperlink ref="B43" location="'Grade 15 Div. 2 North'!A1" display="Grade 15 Division Two North" xr:uid="{A4441570-6669-4CCF-84A4-CDCADB01D848}"/>
    <hyperlink ref="B45" location="'Grade 14 Div. 2'!A1" display="Grade 14 Division Two" xr:uid="{9F6316A9-098E-4D21-935B-C36724B5EAAB}"/>
    <hyperlink ref="B44" location="'Grade 14 Div. 1'!A1" display="Grade 14 Division One" xr:uid="{AF7FDD7C-768E-4F0F-970F-4BF92AAB6AB0}"/>
    <hyperlink ref="B46" location="'Grade 14 Div. 2 North'!A1" display="Grade 14 Division Two North" xr:uid="{989D7C3C-843B-451B-B70B-3D6DAFF02121}"/>
    <hyperlink ref="B51" location="'Grade 12 Div. 2'!A1" display="Grade 12 Division Two" xr:uid="{C981D156-DFDD-4253-A286-B29903AE3D15}"/>
    <hyperlink ref="B50" location="'Grade 12 Div. 1'!A1" display="Grade 12 Division One" xr:uid="{C80AE565-698F-4165-AF69-D0DD0CF9C422}"/>
    <hyperlink ref="B49" location="'Grade 13 Div. 2 North'!A1" display="Grade 13 Division Two North" xr:uid="{678E8C1A-D5D1-4B93-9CD4-F892EA6827EC}"/>
    <hyperlink ref="B48" location="'Grade 13 Div. 2'!A1" display="Grade 13 Division Two" xr:uid="{315F2923-45FC-4467-8716-5A795C2BD88C}"/>
    <hyperlink ref="B47" location="'Grade 13 Div. 1'!A1" display="Grade 13 Division One" xr:uid="{7774805C-A2C8-45BB-913D-A7B063736550}"/>
    <hyperlink ref="B52" location="'Grade 12 Div. 2 North'!A1" display="Grade 12 Division Two North" xr:uid="{73C5126F-0987-4F52-84E7-F3F3931D385C}"/>
    <hyperlink ref="B38" location="'Grade 16 Div. 1'!A1" display="Grade 16 Division One" xr:uid="{638E61F5-7922-4853-B627-9BD7DFE0EF74}"/>
    <hyperlink ref="B40" location="'Grade 16 Div. 2 North'!A1" display="Grade 16 Division Two North" xr:uid="{3885CA56-F32C-406B-B280-5AEC2D95E6AD}"/>
    <hyperlink ref="B39" location="'Grade 16 Div. 2'!A1" display="Grade 16 Divison Two" xr:uid="{638A52C8-EE09-46FD-826F-CE7532354182}"/>
    <hyperlink ref="B41" location="'Grade 15 Div. 1'!A1" display="Grade 15 Division One" xr:uid="{01A785EB-2589-4441-A45F-E6C401ED0691}"/>
    <hyperlink ref="B42" location="'Grade 15 Div. 2'!A1" display="Grade 15 Division Two" xr:uid="{A791EB67-FAEA-45DE-98DA-B412C4F71D5C}"/>
    <hyperlink ref="B53" location="'Grade 12 Div. 3'!A1" display="Grade 12 Division Three" xr:uid="{7735EA41-937A-4118-85C0-1121A20E7CA7}"/>
    <hyperlink ref="B9:C9" location="'Men''s Championship League'!A1" display="Men's Championship League (formerly Premier Res.)" xr:uid="{1B98AA77-BC30-4076-852D-451878AADE0F}"/>
    <hyperlink ref="B10:C10" location="'Men''s League One'!A1" display="Men's League One" xr:uid="{DCFE1A67-A3E2-435C-A899-C54856A2A729}"/>
    <hyperlink ref="E11" location="'ANZAC Cup Open B'!A1" display="ANZAC Cup Men's Open B" xr:uid="{308EF42F-1C8D-48D8-A35D-ABDABCF03691}"/>
    <hyperlink ref="E11:F11" location="'ANZAC Day Cup Open C'!A1" display="ANZAC Cup Men's Open C" xr:uid="{7752541F-C524-40AC-AAE8-20E9E4C261D7}"/>
    <hyperlink ref="K12:L12" location="'Most Imp. Junior Referee'!Print_Titles" display="Most Improved Junior Referee" xr:uid="{5DBDC88B-8726-45AD-A071-49A4FBB8BCEC}"/>
    <hyperlink ref="K13:L13" location="'Most Imp. Senior Referee'!Print_Area" display="Most Improved Senior Referee" xr:uid="{5ED50F4A-A286-43FC-8317-293E2061A95E}"/>
    <hyperlink ref="K10:L10" location="'Rookie Referee of the Year'!Print_Area" display="Rookie Referee of the Year" xr:uid="{D7BF359F-118C-4927-84E5-9FBE23DC977F}"/>
    <hyperlink ref="K15:L15" location="'Commitment to Refereeing'!Print_Titles" display="Commitment to Refereeing" xr:uid="{F35BDE5A-6932-4392-8851-A06A28ED8C8A}"/>
    <hyperlink ref="H16" location="'Assistant Referee of the Year'!A1" display="Assistant Referee of the Year" xr:uid="{78A9D416-A37A-4CFD-9E9E-728E820EF992}"/>
    <hyperlink ref="H17" location="'Female Referee of the Year'!A1" display="FFNC Female Referee of the Year" xr:uid="{F0BF922C-E0DB-4AB3-8091-F42ADCAA4CAC}"/>
    <hyperlink ref="H18" location="'Most Consistent Referee'!A1" display="Most Consistent Referee" xr:uid="{47DA1FE2-3FDD-49FB-AF84-003D37D504C7}"/>
    <hyperlink ref="H19" location="'Most Imp. Snr Referee'!A1" display="Most Improved Senior Referee" xr:uid="{5D352323-0EB9-4B24-95FD-439FF1DF3933}"/>
    <hyperlink ref="H20" location="'Most Imp. Jnr Referee'!A1" display="Most Improved Junior Referee" xr:uid="{0F5F2DAC-AF56-4BA2-B8BB-89D6267CCFE3}"/>
    <hyperlink ref="H23" location="'Committment to Refereeing'!A1" display="Committment to Refereeing" xr:uid="{353B08FE-3811-4915-AFC1-F6F798F0B149}"/>
    <hyperlink ref="H24" location="'Referee''s Referee'!A1" display="Referee's Referee" xr:uid="{30C8740E-BDF0-4C66-A54F-392F24967D72}"/>
    <hyperlink ref="H25" location="'Rookie of the Year'!A1" display="Rookie of the Year" xr:uid="{4FEC8DAC-246C-42CD-ADCF-98BDF071B39E}"/>
    <hyperlink ref="H27" location="'Men''s First Reserve League'!A1" display="First Reserve League" xr:uid="{1429D71F-36CF-426D-AAFF-E0046F229E06}"/>
    <hyperlink ref="H13" location="'Grade 11 Div. 1'!A1" display="Grade 11 Division One" xr:uid="{02110283-E76D-4363-BD9A-D97280BD7837}"/>
    <hyperlink ref="H13:I13" location="'Birmingham - DTF Award'!A1" display="Dedication to Football - Birmingham Award" xr:uid="{639CF2D8-FBFC-4A1C-A183-5B8AA5A966C8}"/>
    <hyperlink ref="H16:I16" location="'Men''s Prem - Golden Boot'!A1" display="Men's Premier League Golden Boot" xr:uid="{97B5355C-DEB1-484F-9A91-C8411E4A7A8B}"/>
    <hyperlink ref="H17:I17" location="'Men''s Prem - PotY'!A1" display="Men's Premier League - Player of the Year" xr:uid="{D9CC66EB-BA76-45B0-977D-829F6EF9ACC2}"/>
    <hyperlink ref="H18:I18" location="'Men''s Prem- CotY'!A1" display="Men's Premier League - Coach of the Year" xr:uid="{8BE8166F-277E-4D98-BD38-3007BF56C5C4}"/>
    <hyperlink ref="H19:I19" location="'Men''s Open - Golden Boot'!A1" display="Men's - Open Golden Boot" xr:uid="{75FF10AB-595E-459D-9A15-AF7B51BC6C39}"/>
    <hyperlink ref="H20:I20" location="'Terry Greedy Medallist'!A1" display="Terry Greedy Medallist" xr:uid="{8514E740-FB76-49DF-A208-384440BFFAD3}"/>
    <hyperlink ref="H23:I23" location="'Women''s Prem - Golden Boot'!A1" display="Women's Premier League Golden Boot" xr:uid="{E6B9E89F-C2CC-4484-A9C8-620681499B9C}"/>
    <hyperlink ref="H24:I24" location="'Women''s Prem - PotY'!A1" display="Women's Premier League - Player of the Year" xr:uid="{3ECC4695-6232-4F22-A141-C83EBDD5A222}"/>
    <hyperlink ref="H25:I25" location="'Women''s Prem - CotY'!A1" display="Women's Premier League - Coach of the Year" xr:uid="{B3C1B9F5-4445-4792-A30F-E9C705A2779E}"/>
    <hyperlink ref="H26" location="'Women''s Premier Division'!A1" display="Women's Premier Division" xr:uid="{4B1BD087-44FF-4828-B47E-082F2007C5A7}"/>
    <hyperlink ref="H26:I26" location="'Women''s Open - Golden Boot'!A1" display="Women's - Open Golden Boot" xr:uid="{58EC76B5-EC50-4C35-9B71-992446ECE6DE}"/>
    <hyperlink ref="H27:I27" location="'Lisa Casagrande Medallist'!A1" display="Lisa Casagrande Medallist" xr:uid="{1E3FD2B1-BD45-4068-B286-9DD56E978B14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93154-F02B-407F-BE25-7F57AD194BB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D682E-816E-4B7A-8DC6-2ADAE4AB9343}">
  <sheetPr>
    <pageSetUpPr fitToPage="1"/>
  </sheetPr>
  <dimension ref="A1:H78"/>
  <sheetViews>
    <sheetView showGridLines="0" zoomScaleNormal="100" workbookViewId="0">
      <pane xSplit="1" ySplit="6" topLeftCell="B15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ht="9.9499999999999993" customHeigh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ht="9.9499999999999993" customHeight="1" x14ac:dyDescent="0.3">
      <c r="A3" s="51"/>
      <c r="B3" s="131"/>
      <c r="C3" s="47"/>
      <c r="D3" s="47"/>
      <c r="E3" s="48"/>
      <c r="F3" s="48"/>
      <c r="G3" s="48"/>
      <c r="H3" s="48"/>
    </row>
    <row r="4" spans="1:8" ht="45" customHeight="1" x14ac:dyDescent="0.3">
      <c r="A4" s="49"/>
      <c r="B4" s="314" t="s">
        <v>720</v>
      </c>
      <c r="C4" s="315"/>
      <c r="D4" s="315"/>
      <c r="E4" s="89"/>
      <c r="F4" s="89"/>
      <c r="G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425</v>
      </c>
      <c r="C6" s="55"/>
      <c r="D6" s="50"/>
      <c r="E6" s="50"/>
      <c r="F6" s="50"/>
      <c r="G6" s="50"/>
    </row>
    <row r="7" spans="1:8" s="52" customFormat="1" ht="20.100000000000001" customHeight="1" x14ac:dyDescent="0.25">
      <c r="A7" s="51">
        <v>2002</v>
      </c>
      <c r="B7" s="54" t="s">
        <v>721</v>
      </c>
      <c r="C7" s="55"/>
    </row>
    <row r="8" spans="1:8" s="52" customFormat="1" ht="20.100000000000001" customHeight="1" x14ac:dyDescent="0.25">
      <c r="A8" s="51">
        <f>IF(B7&gt;"",MAX(A$2:A7)+1,"")</f>
        <v>2003</v>
      </c>
      <c r="B8" s="54" t="s">
        <v>722</v>
      </c>
      <c r="C8" s="55"/>
    </row>
    <row r="9" spans="1:8" s="52" customFormat="1" ht="20.100000000000001" customHeight="1" x14ac:dyDescent="0.25">
      <c r="A9" s="51">
        <f>IF(B8&gt;"",MAX(A$2:A8)+1,"")</f>
        <v>2004</v>
      </c>
      <c r="B9" s="54" t="s">
        <v>611</v>
      </c>
      <c r="C9" s="55"/>
    </row>
    <row r="10" spans="1:8" s="52" customFormat="1" ht="20.100000000000001" customHeight="1" x14ac:dyDescent="0.25">
      <c r="A10" s="51">
        <f>IF(B9&gt;"",MAX(A$2:A9)+1,"")</f>
        <v>2005</v>
      </c>
      <c r="B10" s="54" t="s">
        <v>723</v>
      </c>
      <c r="C10" s="55"/>
    </row>
    <row r="11" spans="1:8" s="52" customFormat="1" ht="20.100000000000001" customHeight="1" x14ac:dyDescent="0.25">
      <c r="A11" s="51"/>
      <c r="B11" s="54" t="s">
        <v>724</v>
      </c>
      <c r="C11" s="55"/>
    </row>
    <row r="12" spans="1:8" s="52" customFormat="1" ht="20.100000000000001" customHeight="1" x14ac:dyDescent="0.25">
      <c r="A12" s="51">
        <f>IF(B11&gt;"",MAX(A$2:A11)+1,"")</f>
        <v>2006</v>
      </c>
      <c r="B12" s="54" t="s">
        <v>725</v>
      </c>
      <c r="C12" s="55"/>
    </row>
    <row r="13" spans="1:8" s="52" customFormat="1" ht="20.100000000000001" customHeight="1" x14ac:dyDescent="0.25">
      <c r="A13" s="51">
        <f>IF(B12&gt;"",MAX(A$2:A12)+1,"")</f>
        <v>2007</v>
      </c>
      <c r="B13" s="54" t="s">
        <v>690</v>
      </c>
      <c r="C13" s="55"/>
    </row>
    <row r="14" spans="1:8" s="52" customFormat="1" ht="20.100000000000001" customHeight="1" x14ac:dyDescent="0.25">
      <c r="A14" s="51">
        <f>IF(B13&gt;"",MAX(A$2:A13)+1,"")</f>
        <v>2008</v>
      </c>
      <c r="B14" s="54" t="s">
        <v>726</v>
      </c>
      <c r="C14" s="55"/>
    </row>
    <row r="15" spans="1:8" s="52" customFormat="1" ht="20.100000000000001" customHeight="1" x14ac:dyDescent="0.25">
      <c r="A15" s="51"/>
      <c r="B15" s="54" t="s">
        <v>727</v>
      </c>
      <c r="C15" s="55"/>
    </row>
    <row r="16" spans="1:8" s="52" customFormat="1" ht="20.100000000000001" customHeight="1" x14ac:dyDescent="0.25">
      <c r="A16" s="51">
        <f>IF(B15&gt;"",MAX(A$2:A15)+1,"")</f>
        <v>2009</v>
      </c>
      <c r="B16" s="55" t="s">
        <v>727</v>
      </c>
      <c r="C16" s="55"/>
      <c r="D16" s="55"/>
    </row>
    <row r="17" spans="1:4" s="52" customFormat="1" ht="20.100000000000001" customHeight="1" x14ac:dyDescent="0.25">
      <c r="A17" s="51">
        <f>IF(B16&gt;"",MAX(A$2:A16)+1,"")</f>
        <v>2010</v>
      </c>
      <c r="B17" s="55" t="s">
        <v>728</v>
      </c>
      <c r="C17" s="55"/>
      <c r="D17" s="55"/>
    </row>
    <row r="18" spans="1:4" s="52" customFormat="1" ht="20.100000000000001" customHeight="1" x14ac:dyDescent="0.25">
      <c r="A18" s="51">
        <f>IF(B17&gt;"",MAX(A$2:A17)+1,"")</f>
        <v>2011</v>
      </c>
      <c r="B18" s="55" t="s">
        <v>728</v>
      </c>
      <c r="C18" s="55"/>
      <c r="D18" s="55"/>
    </row>
    <row r="19" spans="1:4" s="52" customFormat="1" ht="20.100000000000001" customHeight="1" x14ac:dyDescent="0.25">
      <c r="A19" s="51">
        <f>IF(B18&gt;"",MAX(A$2:A18)+1,"")</f>
        <v>2012</v>
      </c>
      <c r="B19" s="55" t="s">
        <v>729</v>
      </c>
      <c r="C19" s="55"/>
      <c r="D19" s="55"/>
    </row>
    <row r="20" spans="1:4" s="52" customFormat="1" ht="20.100000000000001" customHeight="1" x14ac:dyDescent="0.25">
      <c r="A20" s="51">
        <f>IF(B19&gt;"",MAX(A$2:A19)+1,"")</f>
        <v>2013</v>
      </c>
      <c r="B20" s="55" t="s">
        <v>729</v>
      </c>
      <c r="C20" s="55"/>
      <c r="D20" s="55"/>
    </row>
    <row r="21" spans="1:4" s="52" customFormat="1" ht="20.100000000000001" customHeight="1" x14ac:dyDescent="0.25">
      <c r="A21" s="51">
        <f>IF(B20&gt;"",MAX(A$2:A20)+1,"")</f>
        <v>2014</v>
      </c>
      <c r="B21" s="55" t="s">
        <v>688</v>
      </c>
      <c r="C21" s="55"/>
      <c r="D21" s="55"/>
    </row>
    <row r="22" spans="1:4" s="52" customFormat="1" ht="20.100000000000001" customHeight="1" x14ac:dyDescent="0.25">
      <c r="A22" s="51">
        <f>IF(B21&gt;"",MAX(A$2:A21)+1,"")</f>
        <v>2015</v>
      </c>
      <c r="B22" s="55" t="s">
        <v>730</v>
      </c>
      <c r="C22" s="55"/>
      <c r="D22" s="55"/>
    </row>
    <row r="23" spans="1:4" s="52" customFormat="1" ht="20.100000000000001" customHeight="1" x14ac:dyDescent="0.25">
      <c r="A23" s="51">
        <f>IF(B22&gt;"",MAX(A$2:A22)+1,"")</f>
        <v>2016</v>
      </c>
      <c r="B23" s="55" t="s">
        <v>731</v>
      </c>
      <c r="C23" s="55"/>
      <c r="D23" s="55"/>
    </row>
    <row r="24" spans="1:4" s="52" customFormat="1" ht="20.100000000000001" customHeight="1" x14ac:dyDescent="0.25">
      <c r="A24" s="51">
        <f>IF(B23&gt;"",MAX(A$2:A23)+1,"")</f>
        <v>2017</v>
      </c>
      <c r="B24" s="55" t="s">
        <v>732</v>
      </c>
      <c r="C24" s="55"/>
      <c r="D24" s="55"/>
    </row>
    <row r="25" spans="1:4" s="52" customFormat="1" ht="20.100000000000001" customHeight="1" x14ac:dyDescent="0.25">
      <c r="A25" s="51">
        <f>IF(B24&gt;"",MAX(A$2:A24)+1,"")</f>
        <v>2018</v>
      </c>
      <c r="B25" s="55" t="s">
        <v>733</v>
      </c>
      <c r="C25" s="55"/>
      <c r="D25" s="55"/>
    </row>
    <row r="26" spans="1:4" s="52" customFormat="1" ht="20.100000000000001" customHeight="1" x14ac:dyDescent="0.25">
      <c r="A26" s="51">
        <f>IF(B25&gt;"",MAX(A$2:A25)+1,"")</f>
        <v>2019</v>
      </c>
      <c r="B26" s="55" t="s">
        <v>734</v>
      </c>
      <c r="C26" s="55"/>
      <c r="D26" s="55"/>
    </row>
    <row r="27" spans="1:4" s="52" customFormat="1" ht="20.100000000000001" customHeight="1" x14ac:dyDescent="0.25">
      <c r="A27" s="51">
        <f>IF(B26&gt;"",MAX(A$2:A26)+1,"")</f>
        <v>2020</v>
      </c>
      <c r="B27" s="55" t="s">
        <v>929</v>
      </c>
      <c r="C27" s="55"/>
      <c r="D27" s="55"/>
    </row>
    <row r="28" spans="1:4" s="52" customFormat="1" ht="20.100000000000001" customHeight="1" x14ac:dyDescent="0.25">
      <c r="A28" s="51">
        <f>IF(B27&gt;"",MAX(A$2:A27)+1,"")</f>
        <v>2021</v>
      </c>
      <c r="B28" s="55" t="s">
        <v>734</v>
      </c>
      <c r="C28" s="55"/>
      <c r="D28" s="55"/>
    </row>
    <row r="29" spans="1:4" s="52" customFormat="1" ht="20.100000000000001" customHeight="1" x14ac:dyDescent="0.25">
      <c r="A29" s="51">
        <f>IF(B28&gt;"",MAX(A$2:A28)+1,"")</f>
        <v>2022</v>
      </c>
      <c r="B29" s="55" t="s">
        <v>988</v>
      </c>
      <c r="C29" s="55"/>
      <c r="D29" s="55"/>
    </row>
    <row r="30" spans="1:4" s="52" customFormat="1" ht="20.100000000000001" customHeight="1" x14ac:dyDescent="0.25">
      <c r="A30" s="51">
        <f>IF(B29&gt;"",MAX(A$2:A29)+1,"")</f>
        <v>2023</v>
      </c>
      <c r="B30" s="55" t="s">
        <v>1037</v>
      </c>
      <c r="C30" s="55"/>
      <c r="D30" s="55"/>
    </row>
    <row r="31" spans="1:4" s="52" customFormat="1" ht="20.100000000000001" customHeight="1" x14ac:dyDescent="0.25">
      <c r="A31" s="51">
        <f>IF(B30&gt;"",MAX(A$2:A30)+1,"")</f>
        <v>2024</v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IF(B31&gt;"",MAX(A$2:A31)+1,"")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IF(B32&gt;"",MAX(A$2:A32)+1,"")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IF(B33&gt;"",MAX(A$2:A33)+1,"")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IF(B34&gt;"",MAX(A$2:A34)+1,"")</f>
        <v/>
      </c>
      <c r="B35" s="54"/>
      <c r="C35" s="55"/>
    </row>
    <row r="36" spans="1:4" s="52" customFormat="1" ht="20.100000000000001" customHeight="1" x14ac:dyDescent="0.25">
      <c r="A36" s="51" t="str">
        <f>IF(B35&gt;"",MAX(A$2:A35)+1,"")</f>
        <v/>
      </c>
      <c r="B36" s="54"/>
      <c r="C36" s="55"/>
    </row>
    <row r="37" spans="1:4" s="52" customFormat="1" ht="20.100000000000001" customHeight="1" x14ac:dyDescent="0.25">
      <c r="A37" s="51" t="str">
        <f>IF(B36&gt;"",MAX(A$2:A36)+1,"")</f>
        <v/>
      </c>
      <c r="B37" s="54"/>
      <c r="C37" s="55"/>
    </row>
    <row r="38" spans="1:4" s="52" customFormat="1" ht="20.100000000000001" customHeight="1" x14ac:dyDescent="0.25">
      <c r="A38" s="51" t="str">
        <f>IF(B37&gt;"",MAX(A$2:A37)+1,"")</f>
        <v/>
      </c>
      <c r="B38" s="54"/>
      <c r="C38" s="55"/>
    </row>
    <row r="39" spans="1:4" s="52" customFormat="1" ht="20.100000000000001" customHeight="1" x14ac:dyDescent="0.25">
      <c r="A39" s="51" t="str">
        <f>IF(B38&gt;"",MAX(A$2:A38)+1,"")</f>
        <v/>
      </c>
      <c r="B39" s="54"/>
      <c r="C39" s="55"/>
    </row>
    <row r="40" spans="1:4" s="52" customFormat="1" ht="20.100000000000001" customHeight="1" x14ac:dyDescent="0.25">
      <c r="A40" s="51" t="str">
        <f>IF(B39&gt;"",MAX(A$2:A39)+1,"")</f>
        <v/>
      </c>
      <c r="B40" s="54"/>
      <c r="C40" s="55"/>
    </row>
    <row r="41" spans="1:4" s="52" customFormat="1" ht="20.100000000000001" customHeight="1" x14ac:dyDescent="0.25">
      <c r="A41" s="51" t="str">
        <f>IF(B40&gt;"",MAX(A$2:A40)+1,"")</f>
        <v/>
      </c>
      <c r="B41" s="54"/>
      <c r="C41" s="55"/>
    </row>
    <row r="42" spans="1:4" s="52" customFormat="1" ht="20.100000000000001" customHeight="1" x14ac:dyDescent="0.25">
      <c r="A42" s="51" t="str">
        <f>IF(B41&gt;"",MAX(A$2:A41)+1,"")</f>
        <v/>
      </c>
      <c r="B42" s="54"/>
      <c r="C42" s="55"/>
    </row>
    <row r="43" spans="1:4" s="52" customFormat="1" ht="20.100000000000001" customHeight="1" x14ac:dyDescent="0.25">
      <c r="A43" s="51" t="str">
        <f>IF(B42&gt;"",MAX(A$2:A42)+1,"")</f>
        <v/>
      </c>
      <c r="B43" s="54"/>
      <c r="C43" s="55"/>
    </row>
    <row r="44" spans="1:4" s="52" customFormat="1" ht="20.100000000000001" customHeight="1" x14ac:dyDescent="0.25">
      <c r="A44" s="51" t="str">
        <f>IF(B43&gt;"",MAX(A$2:A43)+1,"")</f>
        <v/>
      </c>
      <c r="B44" s="54"/>
      <c r="C44" s="55"/>
    </row>
    <row r="45" spans="1:4" s="52" customFormat="1" ht="20.100000000000001" customHeight="1" x14ac:dyDescent="0.25">
      <c r="A45" s="51" t="str">
        <f>IF(B44&gt;"",MAX(A$2:A44)+1,"")</f>
        <v/>
      </c>
      <c r="B45" s="54"/>
      <c r="C45" s="55"/>
    </row>
    <row r="46" spans="1:4" s="52" customFormat="1" ht="20.100000000000001" customHeight="1" x14ac:dyDescent="0.25">
      <c r="A46" s="51" t="str">
        <f>IF(B45&gt;"",MAX(A$2:A45)+1,"")</f>
        <v/>
      </c>
      <c r="B46" s="54"/>
      <c r="C46" s="55"/>
    </row>
    <row r="47" spans="1:4" s="52" customFormat="1" ht="20.100000000000001" customHeight="1" x14ac:dyDescent="0.25">
      <c r="A47" s="51" t="str">
        <f>IF(B46&gt;"",MAX(A$2:A46)+1,"")</f>
        <v/>
      </c>
      <c r="B47" s="54"/>
      <c r="C47" s="55"/>
    </row>
    <row r="48" spans="1:4" s="52" customFormat="1" ht="20.100000000000001" customHeight="1" x14ac:dyDescent="0.25">
      <c r="A48" s="51" t="str">
        <f>IF(B47&gt;"",MAX(A$2:A47)+1,"")</f>
        <v/>
      </c>
      <c r="B48" s="54"/>
      <c r="C48" s="55"/>
    </row>
    <row r="49" spans="1:3" s="52" customFormat="1" ht="20.100000000000001" customHeight="1" x14ac:dyDescent="0.25">
      <c r="A49" s="51" t="str">
        <f>IF(B48&gt;"",MAX(A$2:A48)+1,"")</f>
        <v/>
      </c>
      <c r="B49" s="54"/>
      <c r="C49" s="55"/>
    </row>
    <row r="50" spans="1:3" s="52" customFormat="1" ht="20.100000000000001" customHeight="1" x14ac:dyDescent="0.25">
      <c r="A50" s="51" t="str">
        <f>IF(B49&gt;"",MAX(A$2:A49)+1,"")</f>
        <v/>
      </c>
      <c r="B50" s="54"/>
      <c r="C50" s="55"/>
    </row>
    <row r="51" spans="1:3" s="52" customFormat="1" ht="20.100000000000001" customHeight="1" x14ac:dyDescent="0.25">
      <c r="A51" s="51"/>
      <c r="B51" s="54"/>
      <c r="C51" s="55"/>
    </row>
    <row r="52" spans="1:3" s="52" customFormat="1" ht="20.100000000000001" customHeight="1" x14ac:dyDescent="0.25">
      <c r="A52" s="51"/>
      <c r="B52" s="54"/>
      <c r="C52" s="55"/>
    </row>
    <row r="53" spans="1:3" s="52" customFormat="1" ht="20.100000000000001" customHeight="1" x14ac:dyDescent="0.25">
      <c r="A53" s="51"/>
      <c r="B53" s="54"/>
      <c r="C53" s="55"/>
    </row>
    <row r="54" spans="1:3" s="52" customFormat="1" ht="20.100000000000001" customHeight="1" x14ac:dyDescent="0.25">
      <c r="A54" s="51"/>
      <c r="B54" s="54"/>
      <c r="C54" s="55"/>
    </row>
    <row r="55" spans="1:3" s="52" customFormat="1" ht="20.100000000000001" customHeight="1" x14ac:dyDescent="0.25">
      <c r="A55" s="51"/>
      <c r="B55" s="54"/>
      <c r="C55" s="55"/>
    </row>
    <row r="56" spans="1:3" s="52" customFormat="1" ht="20.100000000000001" customHeight="1" x14ac:dyDescent="0.25">
      <c r="A56" s="51"/>
      <c r="B56" s="54"/>
      <c r="C56" s="55"/>
    </row>
    <row r="57" spans="1:3" s="52" customFormat="1" ht="20.100000000000001" customHeight="1" x14ac:dyDescent="0.25">
      <c r="A57" s="51"/>
      <c r="B57" s="54"/>
      <c r="C57" s="55"/>
    </row>
    <row r="58" spans="1:3" s="52" customFormat="1" ht="20.100000000000001" customHeight="1" x14ac:dyDescent="0.25">
      <c r="A58" s="51"/>
      <c r="B58" s="54"/>
      <c r="C58" s="55"/>
    </row>
    <row r="59" spans="1:3" s="52" customFormat="1" ht="20.100000000000001" customHeight="1" x14ac:dyDescent="0.25">
      <c r="A59" s="51"/>
      <c r="B59" s="54"/>
      <c r="C59" s="55"/>
    </row>
    <row r="60" spans="1:3" s="52" customFormat="1" ht="20.100000000000001" customHeight="1" x14ac:dyDescent="0.25">
      <c r="A60" s="51"/>
      <c r="B60" s="54"/>
      <c r="C60" s="55"/>
    </row>
    <row r="61" spans="1:3" s="52" customFormat="1" ht="20.100000000000001" customHeight="1" x14ac:dyDescent="0.25">
      <c r="A61" s="51"/>
      <c r="B61" s="54"/>
      <c r="C61" s="55"/>
    </row>
    <row r="62" spans="1:3" s="52" customFormat="1" ht="20.100000000000001" customHeight="1" x14ac:dyDescent="0.25">
      <c r="A62" s="51"/>
      <c r="B62" s="54"/>
      <c r="C62" s="55"/>
    </row>
    <row r="63" spans="1:3" s="52" customFormat="1" ht="20.100000000000001" customHeight="1" x14ac:dyDescent="0.25">
      <c r="A63" s="51"/>
      <c r="B63" s="54"/>
      <c r="C63" s="55"/>
    </row>
    <row r="64" spans="1:3" s="52" customFormat="1" ht="20.100000000000001" customHeight="1" x14ac:dyDescent="0.25">
      <c r="A64" s="51"/>
      <c r="B64" s="54" t="str">
        <f>_xlfn.IFS(A64&gt;0,VLOOKUP(A64,'Men''s Premier League'!A:D,5,FALSE),A64="","")</f>
        <v/>
      </c>
      <c r="C64" s="55"/>
    </row>
    <row r="65" spans="1:3" s="52" customFormat="1" ht="20.100000000000001" customHeight="1" x14ac:dyDescent="0.25">
      <c r="A65" s="51"/>
      <c r="B65" s="54" t="str">
        <f>_xlfn.IFS(A65&gt;0,VLOOKUP(A65,'Men''s Premier League'!A:D,5,FALSE),A65="","")</f>
        <v/>
      </c>
      <c r="C65" s="55"/>
    </row>
    <row r="66" spans="1:3" s="52" customFormat="1" ht="20.100000000000001" customHeight="1" x14ac:dyDescent="0.25">
      <c r="A66" s="51"/>
      <c r="B66" s="54" t="str">
        <f>_xlfn.IFS(A66&gt;0,VLOOKUP(A66,'Men''s Premier League'!A:D,5,FALSE),A66="","")</f>
        <v/>
      </c>
      <c r="C66" s="55"/>
    </row>
    <row r="67" spans="1:3" s="52" customFormat="1" ht="20.100000000000001" customHeight="1" x14ac:dyDescent="0.25">
      <c r="A67" s="51"/>
      <c r="B67" s="54" t="str">
        <f>_xlfn.IFS(A67&gt;0,VLOOKUP(A67,'Men''s Premier League'!A:D,5,FALSE),A67="","")</f>
        <v/>
      </c>
      <c r="C67" s="55"/>
    </row>
    <row r="68" spans="1:3" s="52" customFormat="1" ht="20.100000000000001" customHeight="1" x14ac:dyDescent="0.25">
      <c r="A68" s="51"/>
      <c r="B68" s="54" t="str">
        <f>_xlfn.IFS(A68&gt;0,VLOOKUP(A68,'Men''s Premier League'!A:D,5,FALSE),A68="","")</f>
        <v/>
      </c>
      <c r="C68" s="55"/>
    </row>
    <row r="69" spans="1:3" s="52" customFormat="1" ht="20.100000000000001" customHeight="1" x14ac:dyDescent="0.25">
      <c r="A69" s="51"/>
      <c r="B69" s="54" t="str">
        <f>_xlfn.IFS(A69&gt;0,VLOOKUP(A69,'Men''s Premier League'!A:D,5,FALSE),A69="","")</f>
        <v/>
      </c>
      <c r="C69" s="55"/>
    </row>
    <row r="70" spans="1:3" x14ac:dyDescent="0.3">
      <c r="B70" s="54" t="str">
        <f>_xlfn.IFS(A70&gt;0,VLOOKUP(A70,'Men''s Premier League'!A:D,5,FALSE),A70="","")</f>
        <v/>
      </c>
    </row>
    <row r="71" spans="1:3" x14ac:dyDescent="0.3">
      <c r="B71" s="54" t="str">
        <f>_xlfn.IFS(A71&gt;0,VLOOKUP(A71,'Men''s Premier League'!A:D,5,FALSE),A71="","")</f>
        <v/>
      </c>
    </row>
    <row r="72" spans="1:3" x14ac:dyDescent="0.3">
      <c r="B72" s="54" t="str">
        <f>_xlfn.IFS(A72&gt;0,VLOOKUP(A72,'Men''s Premier League'!A:D,5,FALSE),A72="","")</f>
        <v/>
      </c>
    </row>
    <row r="73" spans="1:3" x14ac:dyDescent="0.3">
      <c r="B73" s="54" t="str">
        <f>_xlfn.IFS(A73&gt;0,VLOOKUP(A73,'Men''s Premier League'!A:D,5,FALSE),A73="","")</f>
        <v/>
      </c>
    </row>
    <row r="74" spans="1:3" x14ac:dyDescent="0.3">
      <c r="B74" s="54" t="str">
        <f>_xlfn.IFS(A74&gt;0,VLOOKUP(A74,'Men''s Premier League'!A:D,5,FALSE),A74="","")</f>
        <v/>
      </c>
    </row>
    <row r="75" spans="1:3" x14ac:dyDescent="0.3">
      <c r="B75" s="54" t="str">
        <f>_xlfn.IFS(A75&gt;0,VLOOKUP(A75,'Men''s Premier League'!A:D,5,FALSE),A75="","")</f>
        <v/>
      </c>
    </row>
    <row r="76" spans="1:3" x14ac:dyDescent="0.3">
      <c r="B76" s="54" t="str">
        <f>_xlfn.IFS(A76&gt;0,VLOOKUP(A76,'Men''s Premier League'!A:D,5,FALSE),A76="","")</f>
        <v/>
      </c>
    </row>
    <row r="77" spans="1:3" x14ac:dyDescent="0.3">
      <c r="B77" s="54" t="str">
        <f>_xlfn.IFS(A77&gt;0,VLOOKUP(A77,'Men''s Premier League'!A:D,5,FALSE),A77="","")</f>
        <v/>
      </c>
    </row>
    <row r="78" spans="1:3" x14ac:dyDescent="0.3">
      <c r="B78" s="54" t="str">
        <f>_xlfn.IFS(A78&gt;0,VLOOKUP(A78,'Men''s Premier League'!A:D,5,FALSE),A78="","")</f>
        <v/>
      </c>
    </row>
  </sheetData>
  <mergeCells count="1">
    <mergeCell ref="B4:D4"/>
  </mergeCells>
  <hyperlinks>
    <hyperlink ref="C1" location="'Competitions Dashboard'!A1" display=" COMPETITIONS DASHBOARD" xr:uid="{BBDB8A3E-69EF-4A2C-85A9-BBAD5C9E77FD}"/>
    <hyperlink ref="D1" location="'Statistics Overview'!A1" display="STATISTICS OVERVIEW" xr:uid="{EFB63556-73ED-455B-9EFA-01AE114CC007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  <colBreaks count="1" manualBreakCount="1">
    <brk id="4" max="1048575" man="1"/>
  </col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6511A-70A3-44F2-96A0-0D2F20D5919C}">
  <sheetPr>
    <pageSetUpPr fitToPage="1"/>
  </sheetPr>
  <dimension ref="A1:H78"/>
  <sheetViews>
    <sheetView showGridLines="0" zoomScaleNormal="100" workbookViewId="0">
      <pane xSplit="1" ySplit="6" topLeftCell="B35" activePane="bottomRight" state="frozen"/>
      <selection activeCell="C1" sqref="C1"/>
      <selection pane="topRight" activeCell="C1" sqref="C1"/>
      <selection pane="bottomLeft" activeCell="C1" sqref="C1"/>
      <selection pane="bottomRight" activeCell="B52" sqref="B52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ht="9.9499999999999993" customHeigh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ht="9.9499999999999993" customHeight="1" x14ac:dyDescent="0.3">
      <c r="A3" s="51"/>
      <c r="B3" s="131"/>
      <c r="C3" s="47"/>
      <c r="D3" s="47"/>
      <c r="E3" s="48"/>
      <c r="F3" s="48"/>
      <c r="G3" s="48"/>
      <c r="H3" s="48"/>
    </row>
    <row r="4" spans="1:8" ht="45" customHeight="1" x14ac:dyDescent="0.3">
      <c r="A4" s="49"/>
      <c r="B4" s="314" t="s">
        <v>994</v>
      </c>
      <c r="C4" s="314"/>
      <c r="D4" s="314"/>
      <c r="E4" s="314"/>
      <c r="F4" s="89"/>
      <c r="G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425</v>
      </c>
      <c r="C6" s="55"/>
      <c r="D6" s="50"/>
      <c r="E6" s="50"/>
      <c r="F6" s="50"/>
      <c r="G6" s="50"/>
    </row>
    <row r="7" spans="1:8" s="52" customFormat="1" ht="20.100000000000001" customHeight="1" x14ac:dyDescent="0.25">
      <c r="A7" s="51">
        <v>1986</v>
      </c>
      <c r="B7" s="54" t="s">
        <v>735</v>
      </c>
      <c r="C7" s="55"/>
    </row>
    <row r="8" spans="1:8" s="52" customFormat="1" ht="20.100000000000001" customHeight="1" x14ac:dyDescent="0.25">
      <c r="A8" s="51">
        <f>IF(B7&gt;"",MAX(A$2:A7)+1,"")</f>
        <v>1987</v>
      </c>
      <c r="B8" s="54" t="s">
        <v>736</v>
      </c>
      <c r="C8" s="55"/>
    </row>
    <row r="9" spans="1:8" s="52" customFormat="1" ht="20.100000000000001" customHeight="1" x14ac:dyDescent="0.25">
      <c r="A9" s="51">
        <f>IF(B8&gt;"",MAX(A$2:A8)+1,"")</f>
        <v>1988</v>
      </c>
      <c r="B9" s="54" t="s">
        <v>737</v>
      </c>
      <c r="C9" s="55"/>
    </row>
    <row r="10" spans="1:8" s="52" customFormat="1" ht="20.100000000000001" customHeight="1" x14ac:dyDescent="0.25">
      <c r="A10" s="51">
        <f>IF(B9&gt;"",MAX(A$2:A9)+1,"")</f>
        <v>1989</v>
      </c>
      <c r="B10" s="54" t="s">
        <v>738</v>
      </c>
      <c r="C10" s="55"/>
    </row>
    <row r="11" spans="1:8" s="52" customFormat="1" ht="20.100000000000001" customHeight="1" x14ac:dyDescent="0.25">
      <c r="A11" s="51">
        <f>IF(B10&gt;"",MAX(A$2:A10)+1,"")</f>
        <v>1990</v>
      </c>
      <c r="B11" s="54" t="s">
        <v>739</v>
      </c>
      <c r="C11" s="55"/>
    </row>
    <row r="12" spans="1:8" s="52" customFormat="1" ht="20.100000000000001" customHeight="1" x14ac:dyDescent="0.25">
      <c r="A12" s="51">
        <f>IF(B11&gt;"",MAX(A$2:A11)+1,"")</f>
        <v>1991</v>
      </c>
      <c r="B12" s="54" t="s">
        <v>740</v>
      </c>
      <c r="C12" s="55"/>
    </row>
    <row r="13" spans="1:8" s="52" customFormat="1" ht="20.100000000000001" customHeight="1" x14ac:dyDescent="0.25">
      <c r="A13" s="51">
        <f>IF(B12&gt;"",MAX(A$2:A12)+1,"")</f>
        <v>1992</v>
      </c>
      <c r="B13" s="54" t="s">
        <v>741</v>
      </c>
      <c r="C13" s="55"/>
    </row>
    <row r="14" spans="1:8" s="52" customFormat="1" ht="20.100000000000001" customHeight="1" x14ac:dyDescent="0.25">
      <c r="A14" s="51">
        <f>IF(B13&gt;"",MAX(A$2:A13)+1,"")</f>
        <v>1993</v>
      </c>
      <c r="B14" s="54" t="s">
        <v>742</v>
      </c>
      <c r="C14" s="55"/>
    </row>
    <row r="15" spans="1:8" s="52" customFormat="1" ht="20.100000000000001" customHeight="1" x14ac:dyDescent="0.25">
      <c r="A15" s="51">
        <f>IF(B14&gt;"",MAX(A$2:A14)+1,"")</f>
        <v>1994</v>
      </c>
      <c r="B15" s="54" t="s">
        <v>743</v>
      </c>
      <c r="C15" s="55"/>
    </row>
    <row r="16" spans="1:8" s="52" customFormat="1" ht="20.100000000000001" customHeight="1" x14ac:dyDescent="0.25">
      <c r="A16" s="51">
        <f>IF(B15&gt;"",MAX(A$2:A15)+1,"")</f>
        <v>1995</v>
      </c>
      <c r="B16" s="55" t="s">
        <v>744</v>
      </c>
      <c r="C16" s="55"/>
      <c r="D16" s="55"/>
    </row>
    <row r="17" spans="1:4" s="52" customFormat="1" ht="20.100000000000001" customHeight="1" x14ac:dyDescent="0.25">
      <c r="A17" s="51">
        <f>IF(B16&gt;"",MAX(A$2:A16)+1,"")</f>
        <v>1996</v>
      </c>
      <c r="B17" s="55" t="s">
        <v>745</v>
      </c>
      <c r="C17" s="55"/>
      <c r="D17" s="55"/>
    </row>
    <row r="18" spans="1:4" s="52" customFormat="1" ht="20.100000000000001" customHeight="1" x14ac:dyDescent="0.25">
      <c r="A18" s="51">
        <f>IF(B17&gt;"",MAX(A$2:A17)+1,"")</f>
        <v>1997</v>
      </c>
      <c r="B18" s="55" t="s">
        <v>746</v>
      </c>
      <c r="C18" s="55"/>
      <c r="D18" s="55"/>
    </row>
    <row r="19" spans="1:4" s="52" customFormat="1" ht="20.100000000000001" customHeight="1" x14ac:dyDescent="0.25">
      <c r="A19" s="51">
        <f>IF(B18&gt;"",MAX(A$2:A18)+1,"")</f>
        <v>1998</v>
      </c>
      <c r="B19" s="55" t="s">
        <v>747</v>
      </c>
      <c r="C19" s="55"/>
      <c r="D19" s="55"/>
    </row>
    <row r="20" spans="1:4" s="52" customFormat="1" ht="20.100000000000001" customHeight="1" x14ac:dyDescent="0.25">
      <c r="A20" s="51">
        <f>IF(B19&gt;"",MAX(A$2:A19)+1,"")</f>
        <v>1999</v>
      </c>
      <c r="B20" s="55" t="s">
        <v>748</v>
      </c>
      <c r="C20" s="55"/>
      <c r="D20" s="55"/>
    </row>
    <row r="21" spans="1:4" s="52" customFormat="1" ht="20.100000000000001" customHeight="1" x14ac:dyDescent="0.25">
      <c r="A21" s="51"/>
      <c r="B21" s="55" t="s">
        <v>685</v>
      </c>
      <c r="C21" s="55"/>
      <c r="D21" s="55"/>
    </row>
    <row r="22" spans="1:4" s="52" customFormat="1" ht="20.100000000000001" customHeight="1" x14ac:dyDescent="0.25">
      <c r="A22" s="51">
        <f>IF(B21&gt;"",MAX(A$2:A21)+1,"")</f>
        <v>2000</v>
      </c>
      <c r="B22" s="55" t="s">
        <v>749</v>
      </c>
      <c r="C22" s="55"/>
      <c r="D22" s="55"/>
    </row>
    <row r="23" spans="1:4" s="52" customFormat="1" ht="20.100000000000001" customHeight="1" x14ac:dyDescent="0.25">
      <c r="A23" s="51">
        <f>IF(B22&gt;"",MAX(A$2:A22)+1,"")</f>
        <v>2001</v>
      </c>
      <c r="B23" s="55" t="s">
        <v>684</v>
      </c>
      <c r="C23" s="55"/>
      <c r="D23" s="55"/>
    </row>
    <row r="24" spans="1:4" s="52" customFormat="1" ht="20.100000000000001" customHeight="1" x14ac:dyDescent="0.25">
      <c r="A24" s="51"/>
      <c r="B24" s="55" t="s">
        <v>750</v>
      </c>
      <c r="C24" s="55"/>
      <c r="D24" s="55"/>
    </row>
    <row r="25" spans="1:4" s="52" customFormat="1" ht="20.100000000000001" customHeight="1" x14ac:dyDescent="0.25">
      <c r="A25" s="51">
        <f>IF(B24&gt;"",MAX(A$2:A24)+1,"")</f>
        <v>2002</v>
      </c>
      <c r="B25" s="55" t="s">
        <v>751</v>
      </c>
      <c r="C25" s="55"/>
      <c r="D25" s="55"/>
    </row>
    <row r="26" spans="1:4" s="52" customFormat="1" ht="20.100000000000001" customHeight="1" x14ac:dyDescent="0.25">
      <c r="A26" s="51">
        <f>IF(B25&gt;"",MAX(A$2:A25)+1,"")</f>
        <v>2003</v>
      </c>
      <c r="B26" s="55" t="s">
        <v>752</v>
      </c>
      <c r="C26" s="55"/>
      <c r="D26" s="55"/>
    </row>
    <row r="27" spans="1:4" s="52" customFormat="1" ht="20.100000000000001" customHeight="1" x14ac:dyDescent="0.25">
      <c r="A27" s="51">
        <f>IF(B26&gt;"",MAX(A$2:A26)+1,"")</f>
        <v>2004</v>
      </c>
      <c r="B27" s="55" t="s">
        <v>753</v>
      </c>
      <c r="C27" s="55"/>
      <c r="D27" s="55"/>
    </row>
    <row r="28" spans="1:4" s="52" customFormat="1" ht="20.100000000000001" customHeight="1" x14ac:dyDescent="0.25">
      <c r="A28" s="51">
        <f>IF(B27&gt;"",MAX(A$2:A27)+1,"")</f>
        <v>2005</v>
      </c>
      <c r="B28" s="55" t="s">
        <v>611</v>
      </c>
      <c r="C28" s="55"/>
      <c r="D28" s="55"/>
    </row>
    <row r="29" spans="1:4" s="52" customFormat="1" ht="20.100000000000001" customHeight="1" x14ac:dyDescent="0.25">
      <c r="A29" s="51">
        <f>IF(B28&gt;"",MAX(A$2:A28)+1,"")</f>
        <v>2006</v>
      </c>
      <c r="B29" s="55" t="s">
        <v>512</v>
      </c>
      <c r="C29" s="55"/>
      <c r="D29" s="55"/>
    </row>
    <row r="30" spans="1:4" s="52" customFormat="1" ht="20.100000000000001" customHeight="1" x14ac:dyDescent="0.25">
      <c r="A30" s="51">
        <f>IF(B29&gt;"",MAX(A$2:A29)+1,"")</f>
        <v>2007</v>
      </c>
      <c r="B30" s="55" t="s">
        <v>754</v>
      </c>
      <c r="C30" s="55"/>
      <c r="D30" s="55"/>
    </row>
    <row r="31" spans="1:4" s="52" customFormat="1" ht="20.100000000000001" customHeight="1" x14ac:dyDescent="0.25">
      <c r="A31" s="51">
        <f>IF(B30&gt;"",MAX(A$2:A30)+1,"")</f>
        <v>2008</v>
      </c>
      <c r="B31" s="55" t="s">
        <v>755</v>
      </c>
      <c r="C31" s="55"/>
      <c r="D31" s="55"/>
    </row>
    <row r="32" spans="1:4" s="52" customFormat="1" ht="20.100000000000001" customHeight="1" x14ac:dyDescent="0.25">
      <c r="A32" s="51"/>
      <c r="B32" s="55" t="s">
        <v>756</v>
      </c>
      <c r="C32" s="55"/>
      <c r="D32" s="55"/>
    </row>
    <row r="33" spans="1:4" s="52" customFormat="1" ht="20.100000000000001" customHeight="1" x14ac:dyDescent="0.25">
      <c r="A33" s="51">
        <f>IF(B32&gt;"",MAX(A$2:A32)+1,"")</f>
        <v>2009</v>
      </c>
      <c r="B33" s="55" t="s">
        <v>757</v>
      </c>
      <c r="C33" s="55"/>
      <c r="D33" s="55"/>
    </row>
    <row r="34" spans="1:4" s="52" customFormat="1" ht="20.100000000000001" customHeight="1" x14ac:dyDescent="0.25">
      <c r="A34" s="51"/>
      <c r="B34" s="55" t="s">
        <v>758</v>
      </c>
      <c r="C34" s="55"/>
      <c r="D34" s="55"/>
    </row>
    <row r="35" spans="1:4" s="52" customFormat="1" ht="20.100000000000001" customHeight="1" x14ac:dyDescent="0.25">
      <c r="A35" s="51">
        <f>IF(B34&gt;"",MAX(A$2:A34)+1,"")</f>
        <v>2010</v>
      </c>
      <c r="B35" s="54" t="s">
        <v>759</v>
      </c>
      <c r="C35" s="55"/>
    </row>
    <row r="36" spans="1:4" s="52" customFormat="1" ht="20.100000000000001" customHeight="1" x14ac:dyDescent="0.25">
      <c r="A36" s="51"/>
      <c r="B36" s="54" t="s">
        <v>756</v>
      </c>
      <c r="C36" s="55"/>
    </row>
    <row r="37" spans="1:4" s="52" customFormat="1" ht="20.100000000000001" customHeight="1" x14ac:dyDescent="0.25">
      <c r="A37" s="51">
        <f>IF(B36&gt;"",MAX(A$2:A36)+1,"")</f>
        <v>2011</v>
      </c>
      <c r="B37" s="54" t="s">
        <v>760</v>
      </c>
      <c r="C37" s="55"/>
    </row>
    <row r="38" spans="1:4" s="52" customFormat="1" ht="20.100000000000001" customHeight="1" x14ac:dyDescent="0.25">
      <c r="A38" s="51"/>
      <c r="B38" s="54" t="s">
        <v>761</v>
      </c>
      <c r="C38" s="55"/>
    </row>
    <row r="39" spans="1:4" s="52" customFormat="1" ht="20.100000000000001" customHeight="1" x14ac:dyDescent="0.25">
      <c r="A39" s="51">
        <f>IF(B38&gt;"",MAX(A$2:A38)+1,"")</f>
        <v>2012</v>
      </c>
      <c r="B39" s="54" t="s">
        <v>762</v>
      </c>
      <c r="C39" s="55"/>
    </row>
    <row r="40" spans="1:4" s="52" customFormat="1" ht="20.100000000000001" customHeight="1" x14ac:dyDescent="0.25">
      <c r="A40" s="51"/>
      <c r="B40" s="54" t="s">
        <v>763</v>
      </c>
      <c r="C40" s="55"/>
    </row>
    <row r="41" spans="1:4" s="52" customFormat="1" ht="20.100000000000001" customHeight="1" x14ac:dyDescent="0.25">
      <c r="A41" s="51">
        <f>IF(B40&gt;"",MAX(A$2:A40)+1,"")</f>
        <v>2013</v>
      </c>
      <c r="B41" s="54" t="s">
        <v>764</v>
      </c>
      <c r="C41" s="55"/>
    </row>
    <row r="42" spans="1:4" s="52" customFormat="1" ht="20.100000000000001" customHeight="1" x14ac:dyDescent="0.25">
      <c r="A42" s="51">
        <f>IF(B41&gt;"",MAX(A$2:A41)+1,"")</f>
        <v>2014</v>
      </c>
      <c r="B42" s="54" t="s">
        <v>765</v>
      </c>
      <c r="C42" s="55"/>
    </row>
    <row r="43" spans="1:4" s="52" customFormat="1" ht="20.100000000000001" customHeight="1" x14ac:dyDescent="0.25">
      <c r="A43" s="51">
        <f>IF(B42&gt;"",MAX(A$2:A42)+1,"")</f>
        <v>2015</v>
      </c>
      <c r="B43" s="54" t="s">
        <v>766</v>
      </c>
      <c r="C43" s="55"/>
    </row>
    <row r="44" spans="1:4" s="52" customFormat="1" ht="20.100000000000001" customHeight="1" x14ac:dyDescent="0.25">
      <c r="A44" s="51">
        <f>IF(B43&gt;"",MAX(A$2:A43)+1,"")</f>
        <v>2016</v>
      </c>
      <c r="B44" s="54" t="s">
        <v>767</v>
      </c>
      <c r="C44" s="55"/>
    </row>
    <row r="45" spans="1:4" s="52" customFormat="1" ht="20.100000000000001" customHeight="1" x14ac:dyDescent="0.25">
      <c r="A45" s="51">
        <f>IF(B44&gt;"",MAX(A$2:A44)+1,"")</f>
        <v>2017</v>
      </c>
      <c r="B45" s="54" t="s">
        <v>734</v>
      </c>
      <c r="C45" s="55"/>
    </row>
    <row r="46" spans="1:4" s="52" customFormat="1" ht="20.100000000000001" customHeight="1" x14ac:dyDescent="0.25">
      <c r="A46" s="51">
        <f>IF(B45&gt;"",MAX(A$2:A45)+1,"")</f>
        <v>2018</v>
      </c>
      <c r="B46" s="54" t="s">
        <v>768</v>
      </c>
      <c r="C46" s="55"/>
    </row>
    <row r="47" spans="1:4" s="52" customFormat="1" ht="20.100000000000001" customHeight="1" x14ac:dyDescent="0.25">
      <c r="A47" s="51">
        <f>IF(B46&gt;"",MAX(A$2:A46)+1,"")</f>
        <v>2019</v>
      </c>
      <c r="B47" s="54" t="s">
        <v>769</v>
      </c>
      <c r="C47" s="55"/>
    </row>
    <row r="48" spans="1:4" s="52" customFormat="1" ht="20.100000000000001" customHeight="1" x14ac:dyDescent="0.25">
      <c r="A48" s="51">
        <f>IF(B47&gt;"",MAX(A$2:A47)+1,"")</f>
        <v>2020</v>
      </c>
      <c r="B48" s="55" t="s">
        <v>929</v>
      </c>
      <c r="C48" s="55"/>
    </row>
    <row r="49" spans="1:3" s="52" customFormat="1" ht="20.100000000000001" customHeight="1" x14ac:dyDescent="0.25">
      <c r="A49" s="51">
        <f>IF(B48&gt;"",MAX(A$2:A48)+1,"")</f>
        <v>2021</v>
      </c>
      <c r="B49" s="55" t="s">
        <v>717</v>
      </c>
      <c r="C49" s="55"/>
    </row>
    <row r="50" spans="1:3" s="52" customFormat="1" ht="20.100000000000001" customHeight="1" x14ac:dyDescent="0.25">
      <c r="A50" s="51">
        <f>IF(B49&gt;"",MAX(A$2:A49)+1,"")</f>
        <v>2022</v>
      </c>
      <c r="B50" s="54" t="s">
        <v>989</v>
      </c>
      <c r="C50" s="55"/>
    </row>
    <row r="51" spans="1:3" s="52" customFormat="1" ht="20.100000000000001" customHeight="1" x14ac:dyDescent="0.25">
      <c r="A51" s="51">
        <f>IF(B50&gt;"",MAX(A$2:A50)+1,"")</f>
        <v>2023</v>
      </c>
      <c r="B51" s="54" t="s">
        <v>1038</v>
      </c>
      <c r="C51" s="55"/>
    </row>
    <row r="52" spans="1:3" s="52" customFormat="1" ht="20.100000000000001" customHeight="1" x14ac:dyDescent="0.25">
      <c r="A52" s="51">
        <f>IF(B51&gt;"",MAX(A$2:A51)+1,"")</f>
        <v>2024</v>
      </c>
      <c r="B52" s="54"/>
      <c r="C52" s="55"/>
    </row>
    <row r="53" spans="1:3" s="52" customFormat="1" ht="20.100000000000001" customHeight="1" x14ac:dyDescent="0.25">
      <c r="A53" s="51" t="str">
        <f>IF(B52&gt;"",MAX(A$2:A52)+1,"")</f>
        <v/>
      </c>
      <c r="B53" s="54"/>
      <c r="C53" s="55"/>
    </row>
    <row r="54" spans="1:3" s="52" customFormat="1" ht="20.100000000000001" customHeight="1" x14ac:dyDescent="0.25">
      <c r="A54" s="51" t="str">
        <f>IF(B53&gt;"",MAX(A$2:A53)+1,"")</f>
        <v/>
      </c>
      <c r="B54" s="54"/>
      <c r="C54" s="55"/>
    </row>
    <row r="55" spans="1:3" s="52" customFormat="1" ht="20.100000000000001" customHeight="1" x14ac:dyDescent="0.25">
      <c r="A55" s="51" t="str">
        <f>IF(B54&gt;"",MAX(A$2:A54)+1,"")</f>
        <v/>
      </c>
      <c r="B55" s="54"/>
      <c r="C55" s="55"/>
    </row>
    <row r="56" spans="1:3" s="52" customFormat="1" ht="20.100000000000001" customHeight="1" x14ac:dyDescent="0.25">
      <c r="A56" s="51" t="str">
        <f>IF(B55&gt;"",MAX(A$2:A55)+1,"")</f>
        <v/>
      </c>
      <c r="B56" s="54"/>
      <c r="C56" s="55"/>
    </row>
    <row r="57" spans="1:3" s="52" customFormat="1" ht="20.100000000000001" customHeight="1" x14ac:dyDescent="0.25">
      <c r="A57" s="51" t="str">
        <f>IF(B56&gt;"",MAX(A$2:A56)+1,"")</f>
        <v/>
      </c>
      <c r="B57" s="54"/>
      <c r="C57" s="55"/>
    </row>
    <row r="58" spans="1:3" s="52" customFormat="1" ht="20.100000000000001" customHeight="1" x14ac:dyDescent="0.25">
      <c r="A58" s="51" t="str">
        <f>IF(B57&gt;"",MAX(A$2:A57)+1,"")</f>
        <v/>
      </c>
      <c r="B58" s="54"/>
      <c r="C58" s="55"/>
    </row>
    <row r="59" spans="1:3" s="52" customFormat="1" ht="20.100000000000001" customHeight="1" x14ac:dyDescent="0.25">
      <c r="A59" s="51" t="str">
        <f>IF(B58&gt;"",MAX(A$2:A58)+1,"")</f>
        <v/>
      </c>
      <c r="B59" s="54"/>
      <c r="C59" s="55"/>
    </row>
    <row r="60" spans="1:3" s="52" customFormat="1" ht="20.100000000000001" customHeight="1" x14ac:dyDescent="0.25">
      <c r="A60" s="51" t="str">
        <f>IF(B59&gt;"",MAX(A$2:A59)+1,"")</f>
        <v/>
      </c>
      <c r="B60" s="54"/>
      <c r="C60" s="55"/>
    </row>
    <row r="61" spans="1:3" s="52" customFormat="1" ht="20.100000000000001" customHeight="1" x14ac:dyDescent="0.25">
      <c r="A61" s="51" t="str">
        <f>IF(B60&gt;"",MAX(A$2:A60)+1,"")</f>
        <v/>
      </c>
      <c r="B61" s="54"/>
      <c r="C61" s="55"/>
    </row>
    <row r="62" spans="1:3" s="52" customFormat="1" ht="20.100000000000001" customHeight="1" x14ac:dyDescent="0.25">
      <c r="A62" s="51"/>
      <c r="B62" s="54" t="str">
        <f>_xlfn.IFS(A62&gt;0,VLOOKUP(A62,'Men''s Premier League'!A:D,5,FALSE),A62="","")</f>
        <v/>
      </c>
      <c r="C62" s="55"/>
    </row>
    <row r="63" spans="1:3" s="52" customFormat="1" ht="20.100000000000001" customHeight="1" x14ac:dyDescent="0.25">
      <c r="A63" s="51"/>
      <c r="B63" s="54" t="str">
        <f>_xlfn.IFS(A63&gt;0,VLOOKUP(A63,'Men''s Premier League'!A:D,5,FALSE),A63="","")</f>
        <v/>
      </c>
      <c r="C63" s="55"/>
    </row>
    <row r="64" spans="1:3" s="52" customFormat="1" ht="20.100000000000001" customHeight="1" x14ac:dyDescent="0.25">
      <c r="A64" s="51"/>
      <c r="B64" s="54" t="str">
        <f>_xlfn.IFS(A64&gt;0,VLOOKUP(A64,'Men''s Premier League'!A:D,5,FALSE),A64="","")</f>
        <v/>
      </c>
      <c r="C64" s="55"/>
    </row>
    <row r="65" spans="1:3" s="52" customFormat="1" ht="20.100000000000001" customHeight="1" x14ac:dyDescent="0.25">
      <c r="A65" s="51"/>
      <c r="B65" s="54" t="str">
        <f>_xlfn.IFS(A65&gt;0,VLOOKUP(A65,'Men''s Premier League'!A:D,5,FALSE),A65="","")</f>
        <v/>
      </c>
      <c r="C65" s="55"/>
    </row>
    <row r="66" spans="1:3" s="52" customFormat="1" ht="20.100000000000001" customHeight="1" x14ac:dyDescent="0.25">
      <c r="A66" s="51"/>
      <c r="B66" s="54" t="str">
        <f>_xlfn.IFS(A66&gt;0,VLOOKUP(A66,'Men''s Premier League'!A:D,5,FALSE),A66="","")</f>
        <v/>
      </c>
      <c r="C66" s="55"/>
    </row>
    <row r="67" spans="1:3" s="52" customFormat="1" ht="20.100000000000001" customHeight="1" x14ac:dyDescent="0.25">
      <c r="A67" s="51"/>
      <c r="B67" s="54" t="str">
        <f>_xlfn.IFS(A67&gt;0,VLOOKUP(A67,'Men''s Premier League'!A:D,5,FALSE),A67="","")</f>
        <v/>
      </c>
      <c r="C67" s="55"/>
    </row>
    <row r="68" spans="1:3" s="52" customFormat="1" ht="20.100000000000001" customHeight="1" x14ac:dyDescent="0.25">
      <c r="A68" s="51"/>
      <c r="B68" s="54" t="str">
        <f>_xlfn.IFS(A68&gt;0,VLOOKUP(A68,'Men''s Premier League'!A:D,5,FALSE),A68="","")</f>
        <v/>
      </c>
      <c r="C68" s="55"/>
    </row>
    <row r="69" spans="1:3" s="52" customFormat="1" ht="20.100000000000001" customHeight="1" x14ac:dyDescent="0.25">
      <c r="A69" s="51"/>
      <c r="B69" s="54" t="str">
        <f>_xlfn.IFS(A69&gt;0,VLOOKUP(A69,'Men''s Premier League'!A:D,5,FALSE),A69="","")</f>
        <v/>
      </c>
      <c r="C69" s="55"/>
    </row>
    <row r="70" spans="1:3" x14ac:dyDescent="0.3">
      <c r="A70" s="51"/>
      <c r="B70" s="54" t="str">
        <f>_xlfn.IFS(A70&gt;0,VLOOKUP(A70,'Men''s Premier League'!A:D,5,FALSE),A70="","")</f>
        <v/>
      </c>
    </row>
    <row r="71" spans="1:3" x14ac:dyDescent="0.3">
      <c r="B71" s="54" t="str">
        <f>_xlfn.IFS(A71&gt;0,VLOOKUP(A71,'Men''s Premier League'!A:D,5,FALSE),A71="","")</f>
        <v/>
      </c>
    </row>
    <row r="72" spans="1:3" x14ac:dyDescent="0.3">
      <c r="B72" s="54" t="str">
        <f>_xlfn.IFS(A72&gt;0,VLOOKUP(A72,'Men''s Premier League'!A:D,5,FALSE),A72="","")</f>
        <v/>
      </c>
    </row>
    <row r="73" spans="1:3" x14ac:dyDescent="0.3">
      <c r="B73" s="54" t="str">
        <f>_xlfn.IFS(A73&gt;0,VLOOKUP(A73,'Men''s Premier League'!A:D,5,FALSE),A73="","")</f>
        <v/>
      </c>
    </row>
    <row r="74" spans="1:3" x14ac:dyDescent="0.3">
      <c r="B74" s="54" t="str">
        <f>_xlfn.IFS(A74&gt;0,VLOOKUP(A74,'Men''s Premier League'!A:D,5,FALSE),A74="","")</f>
        <v/>
      </c>
    </row>
    <row r="75" spans="1:3" x14ac:dyDescent="0.3">
      <c r="B75" s="54" t="str">
        <f>_xlfn.IFS(A75&gt;0,VLOOKUP(A75,'Men''s Premier League'!A:D,5,FALSE),A75="","")</f>
        <v/>
      </c>
    </row>
    <row r="76" spans="1:3" x14ac:dyDescent="0.3">
      <c r="B76" s="54" t="str">
        <f>_xlfn.IFS(A76&gt;0,VLOOKUP(A76,'Men''s Premier League'!A:D,5,FALSE),A76="","")</f>
        <v/>
      </c>
    </row>
    <row r="77" spans="1:3" x14ac:dyDescent="0.3">
      <c r="B77" s="54" t="str">
        <f>_xlfn.IFS(A77&gt;0,VLOOKUP(A77,'Men''s Premier League'!A:D,5,FALSE),A77="","")</f>
        <v/>
      </c>
    </row>
    <row r="78" spans="1:3" x14ac:dyDescent="0.3">
      <c r="B78" s="54" t="str">
        <f>_xlfn.IFS(A78&gt;0,VLOOKUP(A78,'Men''s Premier League'!A:D,5,FALSE),A78="","")</f>
        <v/>
      </c>
    </row>
  </sheetData>
  <mergeCells count="1">
    <mergeCell ref="B4:E4"/>
  </mergeCells>
  <hyperlinks>
    <hyperlink ref="C1" location="'Competitions Dashboard'!A1" display=" COMPETITIONS DASHBOARD" xr:uid="{F28371E7-4996-49E8-9C59-69CEF904F2BB}"/>
    <hyperlink ref="D1" location="'Statistics Overview'!A1" display="STATISTICS OVERVIEW" xr:uid="{1654F32F-7CDD-46B1-A131-2BABC7EB8E47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BEA3C-96B5-4751-82D6-098870AE8338}">
  <sheetPr>
    <pageSetUpPr fitToPage="1"/>
  </sheetPr>
  <dimension ref="A1:H78"/>
  <sheetViews>
    <sheetView showGridLines="0" zoomScaleNormal="100" workbookViewId="0">
      <pane xSplit="1" ySplit="6" topLeftCell="B26" activePane="bottomRight" state="frozen"/>
      <selection activeCell="C1" sqref="C1"/>
      <selection pane="topRight" activeCell="C1" sqref="C1"/>
      <selection pane="bottomLeft" activeCell="C1" sqref="C1"/>
      <selection pane="bottomRight" activeCell="B45" sqref="B45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ht="9.9499999999999993" customHeigh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ht="9.9499999999999993" customHeight="1" x14ac:dyDescent="0.3">
      <c r="A3" s="51"/>
      <c r="B3" s="131"/>
      <c r="C3" s="47"/>
      <c r="D3" s="47"/>
      <c r="E3" s="48"/>
      <c r="F3" s="48"/>
      <c r="G3" s="48"/>
      <c r="H3" s="48"/>
    </row>
    <row r="4" spans="1:8" ht="45" customHeight="1" x14ac:dyDescent="0.3">
      <c r="A4" s="49"/>
      <c r="B4" s="314" t="s">
        <v>995</v>
      </c>
      <c r="C4" s="315"/>
      <c r="D4" s="315"/>
      <c r="E4" s="89"/>
      <c r="F4" s="89"/>
      <c r="G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425</v>
      </c>
      <c r="C6" s="55"/>
      <c r="D6" s="50"/>
      <c r="E6" s="50"/>
      <c r="F6" s="50"/>
      <c r="G6" s="50"/>
    </row>
    <row r="7" spans="1:8" s="52" customFormat="1" ht="20.100000000000001" customHeight="1" x14ac:dyDescent="0.25">
      <c r="A7" s="51">
        <v>1986</v>
      </c>
      <c r="B7" s="54" t="s">
        <v>679</v>
      </c>
      <c r="C7" s="55"/>
    </row>
    <row r="8" spans="1:8" s="52" customFormat="1" ht="20.100000000000001" customHeight="1" x14ac:dyDescent="0.25">
      <c r="A8" s="51">
        <f>IF(B7&gt;"",MAX(A$2:A7)+1,"")</f>
        <v>1987</v>
      </c>
      <c r="B8" s="54" t="s">
        <v>770</v>
      </c>
      <c r="C8" s="55"/>
    </row>
    <row r="9" spans="1:8" s="52" customFormat="1" ht="20.100000000000001" customHeight="1" x14ac:dyDescent="0.25">
      <c r="A9" s="51">
        <f>IF(B8&gt;"",MAX(A$2:A8)+1,"")</f>
        <v>1988</v>
      </c>
      <c r="B9" s="54" t="s">
        <v>677</v>
      </c>
      <c r="C9" s="55"/>
    </row>
    <row r="10" spans="1:8" s="52" customFormat="1" ht="20.100000000000001" customHeight="1" x14ac:dyDescent="0.25">
      <c r="A10" s="51">
        <f>IF(B9&gt;"",MAX(A$2:A9)+1,"")</f>
        <v>1989</v>
      </c>
      <c r="B10" s="54" t="s">
        <v>771</v>
      </c>
      <c r="C10" s="55"/>
    </row>
    <row r="11" spans="1:8" s="52" customFormat="1" ht="20.100000000000001" customHeight="1" x14ac:dyDescent="0.25">
      <c r="A11" s="51">
        <f>IF(B10&gt;"",MAX(A$2:A10)+1,"")</f>
        <v>1990</v>
      </c>
      <c r="B11" s="54" t="s">
        <v>678</v>
      </c>
      <c r="C11" s="55"/>
    </row>
    <row r="12" spans="1:8" s="52" customFormat="1" ht="20.100000000000001" customHeight="1" x14ac:dyDescent="0.25">
      <c r="A12" s="51">
        <f>IF(B11&gt;"",MAX(A$2:A11)+1,"")</f>
        <v>1991</v>
      </c>
      <c r="B12" s="54" t="s">
        <v>772</v>
      </c>
      <c r="C12" s="55"/>
    </row>
    <row r="13" spans="1:8" s="52" customFormat="1" ht="20.100000000000001" customHeight="1" x14ac:dyDescent="0.25">
      <c r="A13" s="51">
        <f>IF(B12&gt;"",MAX(A$2:A12)+1,"")</f>
        <v>1992</v>
      </c>
      <c r="B13" s="54" t="s">
        <v>773</v>
      </c>
      <c r="C13" s="55"/>
    </row>
    <row r="14" spans="1:8" s="52" customFormat="1" ht="20.100000000000001" customHeight="1" x14ac:dyDescent="0.25">
      <c r="A14" s="51">
        <f>IF(B13&gt;"",MAX(A$2:A13)+1,"")</f>
        <v>1993</v>
      </c>
      <c r="B14" s="54" t="s">
        <v>774</v>
      </c>
      <c r="C14" s="55"/>
    </row>
    <row r="15" spans="1:8" s="52" customFormat="1" ht="20.100000000000001" customHeight="1" x14ac:dyDescent="0.25">
      <c r="A15" s="51">
        <f>IF(B14&gt;"",MAX(A$2:A14)+1,"")</f>
        <v>1994</v>
      </c>
      <c r="B15" s="54" t="s">
        <v>775</v>
      </c>
      <c r="C15" s="55"/>
    </row>
    <row r="16" spans="1:8" s="52" customFormat="1" ht="20.100000000000001" customHeight="1" x14ac:dyDescent="0.25">
      <c r="A16" s="51">
        <f>IF(B15&gt;"",MAX(A$2:A15)+1,"")</f>
        <v>1995</v>
      </c>
      <c r="B16" s="55" t="s">
        <v>776</v>
      </c>
      <c r="C16" s="55"/>
      <c r="D16" s="55"/>
    </row>
    <row r="17" spans="1:4" s="52" customFormat="1" ht="20.100000000000001" customHeight="1" x14ac:dyDescent="0.25">
      <c r="A17" s="51">
        <f>IF(B16&gt;"",MAX(A$2:A16)+1,"")</f>
        <v>1996</v>
      </c>
      <c r="B17" s="55" t="s">
        <v>683</v>
      </c>
      <c r="C17" s="55"/>
      <c r="D17" s="55"/>
    </row>
    <row r="18" spans="1:4" s="52" customFormat="1" ht="20.100000000000001" customHeight="1" x14ac:dyDescent="0.25">
      <c r="A18" s="51">
        <f>IF(B17&gt;"",MAX(A$2:A17)+1,"")</f>
        <v>1997</v>
      </c>
      <c r="B18" s="55" t="s">
        <v>777</v>
      </c>
      <c r="C18" s="55"/>
      <c r="D18" s="55"/>
    </row>
    <row r="19" spans="1:4" s="52" customFormat="1" ht="20.100000000000001" customHeight="1" x14ac:dyDescent="0.25">
      <c r="A19" s="51">
        <f>IF(B18&gt;"",MAX(A$2:A18)+1,"")</f>
        <v>1998</v>
      </c>
      <c r="B19" s="55" t="s">
        <v>682</v>
      </c>
      <c r="C19" s="55"/>
      <c r="D19" s="55"/>
    </row>
    <row r="20" spans="1:4" s="52" customFormat="1" ht="20.100000000000001" customHeight="1" x14ac:dyDescent="0.25">
      <c r="A20" s="51">
        <f>IF(B19&gt;"",MAX(A$2:A19)+1,"")</f>
        <v>1999</v>
      </c>
      <c r="B20" s="55" t="s">
        <v>778</v>
      </c>
      <c r="C20" s="55"/>
      <c r="D20" s="55"/>
    </row>
    <row r="21" spans="1:4" s="52" customFormat="1" ht="20.100000000000001" customHeight="1" x14ac:dyDescent="0.25">
      <c r="A21" s="51">
        <f>IF(B20&gt;"",MAX(A$2:A20)+1,"")</f>
        <v>2000</v>
      </c>
      <c r="B21" s="55" t="s">
        <v>779</v>
      </c>
      <c r="C21" s="55"/>
      <c r="D21" s="55"/>
    </row>
    <row r="22" spans="1:4" s="52" customFormat="1" ht="20.100000000000001" customHeight="1" x14ac:dyDescent="0.25">
      <c r="A22" s="51">
        <f>IF(B21&gt;"",MAX(A$2:A21)+1,"")</f>
        <v>2001</v>
      </c>
      <c r="B22" s="55" t="s">
        <v>780</v>
      </c>
      <c r="C22" s="55"/>
      <c r="D22" s="55"/>
    </row>
    <row r="23" spans="1:4" s="52" customFormat="1" ht="20.100000000000001" customHeight="1" x14ac:dyDescent="0.25">
      <c r="A23" s="51">
        <f>IF(B22&gt;"",MAX(A$2:A22)+1,"")</f>
        <v>2002</v>
      </c>
      <c r="B23" s="55" t="s">
        <v>749</v>
      </c>
      <c r="C23" s="55"/>
      <c r="D23" s="55"/>
    </row>
    <row r="24" spans="1:4" s="52" customFormat="1" ht="20.100000000000001" customHeight="1" x14ac:dyDescent="0.25">
      <c r="A24" s="51">
        <f>IF(B23&gt;"",MAX(A$2:A23)+1,"")</f>
        <v>2003</v>
      </c>
      <c r="B24" s="55" t="s">
        <v>684</v>
      </c>
      <c r="C24" s="55"/>
      <c r="D24" s="55"/>
    </row>
    <row r="25" spans="1:4" s="52" customFormat="1" ht="20.100000000000001" customHeight="1" x14ac:dyDescent="0.25">
      <c r="A25" s="51">
        <f>IF(B24&gt;"",MAX(A$2:A24)+1,"")</f>
        <v>2004</v>
      </c>
      <c r="B25" s="55" t="s">
        <v>751</v>
      </c>
      <c r="C25" s="55"/>
      <c r="D25" s="55"/>
    </row>
    <row r="26" spans="1:4" s="52" customFormat="1" ht="20.100000000000001" customHeight="1" x14ac:dyDescent="0.25">
      <c r="A26" s="51">
        <f>IF(B25&gt;"",MAX(A$2:A25)+1,"")</f>
        <v>2005</v>
      </c>
      <c r="B26" s="55" t="s">
        <v>462</v>
      </c>
      <c r="C26" s="55"/>
      <c r="D26" s="55"/>
    </row>
    <row r="27" spans="1:4" s="52" customFormat="1" ht="20.100000000000001" customHeight="1" x14ac:dyDescent="0.25">
      <c r="A27" s="51">
        <f>IF(B26&gt;"",MAX(A$2:A26)+1,"")</f>
        <v>2006</v>
      </c>
      <c r="B27" s="55" t="s">
        <v>781</v>
      </c>
      <c r="C27" s="55"/>
      <c r="D27" s="55"/>
    </row>
    <row r="28" spans="1:4" s="52" customFormat="1" ht="20.100000000000001" customHeight="1" x14ac:dyDescent="0.25">
      <c r="A28" s="51">
        <f>IF(B27&gt;"",MAX(A$2:A27)+1,"")</f>
        <v>2007</v>
      </c>
      <c r="B28" s="55" t="s">
        <v>648</v>
      </c>
      <c r="C28" s="55"/>
      <c r="D28" s="55"/>
    </row>
    <row r="29" spans="1:4" s="52" customFormat="1" ht="20.100000000000001" customHeight="1" x14ac:dyDescent="0.25">
      <c r="A29" s="51">
        <f>IF(B28&gt;"",MAX(A$2:A28)+1,"")</f>
        <v>2008</v>
      </c>
      <c r="B29" s="55" t="s">
        <v>782</v>
      </c>
      <c r="C29" s="55"/>
      <c r="D29" s="55"/>
    </row>
    <row r="30" spans="1:4" s="52" customFormat="1" ht="20.100000000000001" customHeight="1" x14ac:dyDescent="0.25">
      <c r="A30" s="51">
        <f>IF(B29&gt;"",MAX(A$2:A29)+1,"")</f>
        <v>2009</v>
      </c>
      <c r="B30" s="55" t="s">
        <v>783</v>
      </c>
      <c r="C30" s="55"/>
      <c r="D30" s="55"/>
    </row>
    <row r="31" spans="1:4" s="52" customFormat="1" ht="20.100000000000001" customHeight="1" x14ac:dyDescent="0.25">
      <c r="A31" s="51">
        <f>IF(B30&gt;"",MAX(A$2:A30)+1,"")</f>
        <v>2010</v>
      </c>
      <c r="B31" s="55" t="s">
        <v>727</v>
      </c>
      <c r="C31" s="55"/>
      <c r="D31" s="55"/>
    </row>
    <row r="32" spans="1:4" s="52" customFormat="1" ht="20.100000000000001" customHeight="1" x14ac:dyDescent="0.25">
      <c r="A32" s="51">
        <f>IF(B31&gt;"",MAX(A$2:A31)+1,"")</f>
        <v>2011</v>
      </c>
      <c r="B32" s="55" t="s">
        <v>784</v>
      </c>
      <c r="C32" s="55"/>
      <c r="D32" s="55"/>
    </row>
    <row r="33" spans="1:4" s="52" customFormat="1" ht="20.100000000000001" customHeight="1" x14ac:dyDescent="0.25">
      <c r="A33" s="51">
        <f>IF(B32&gt;"",MAX(A$2:A32)+1,"")</f>
        <v>2012</v>
      </c>
      <c r="B33" s="55" t="s">
        <v>785</v>
      </c>
      <c r="C33" s="55"/>
      <c r="D33" s="55"/>
    </row>
    <row r="34" spans="1:4" s="52" customFormat="1" ht="20.100000000000001" customHeight="1" x14ac:dyDescent="0.25">
      <c r="A34" s="51">
        <f>IF(B33&gt;"",MAX(A$2:A33)+1,"")</f>
        <v>2013</v>
      </c>
      <c r="B34" s="55" t="s">
        <v>686</v>
      </c>
      <c r="C34" s="55"/>
      <c r="D34" s="55"/>
    </row>
    <row r="35" spans="1:4" s="52" customFormat="1" ht="20.100000000000001" customHeight="1" x14ac:dyDescent="0.25">
      <c r="A35" s="51">
        <f>IF(B34&gt;"",MAX(A$2:A34)+1,"")</f>
        <v>2014</v>
      </c>
      <c r="B35" s="54" t="s">
        <v>786</v>
      </c>
      <c r="C35" s="55"/>
    </row>
    <row r="36" spans="1:4" s="52" customFormat="1" ht="20.100000000000001" customHeight="1" x14ac:dyDescent="0.25">
      <c r="A36" s="51">
        <f>IF(B35&gt;"",MAX(A$2:A35)+1,"")</f>
        <v>2015</v>
      </c>
      <c r="B36" s="54" t="s">
        <v>589</v>
      </c>
      <c r="C36" s="55"/>
    </row>
    <row r="37" spans="1:4" s="52" customFormat="1" ht="20.100000000000001" customHeight="1" x14ac:dyDescent="0.25">
      <c r="A37" s="51">
        <f>IF(B36&gt;"",MAX(A$2:A36)+1,"")</f>
        <v>2016</v>
      </c>
      <c r="B37" s="54" t="s">
        <v>688</v>
      </c>
      <c r="C37" s="55"/>
    </row>
    <row r="38" spans="1:4" s="52" customFormat="1" ht="20.100000000000001" customHeight="1" x14ac:dyDescent="0.25">
      <c r="A38" s="51">
        <f>IF(B37&gt;"",MAX(A$2:A37)+1,"")</f>
        <v>2017</v>
      </c>
      <c r="B38" s="54" t="s">
        <v>730</v>
      </c>
      <c r="C38" s="55"/>
    </row>
    <row r="39" spans="1:4" s="52" customFormat="1" ht="20.100000000000001" customHeight="1" x14ac:dyDescent="0.25">
      <c r="A39" s="51">
        <f>IF(B38&gt;"",MAX(A$2:A38)+1,"")</f>
        <v>2018</v>
      </c>
      <c r="B39" s="54" t="s">
        <v>787</v>
      </c>
      <c r="C39" s="55"/>
    </row>
    <row r="40" spans="1:4" s="52" customFormat="1" ht="20.100000000000001" customHeight="1" x14ac:dyDescent="0.25">
      <c r="A40" s="51">
        <f>IF(B39&gt;"",MAX(A$2:A39)+1,"")</f>
        <v>2019</v>
      </c>
      <c r="B40" s="54" t="s">
        <v>788</v>
      </c>
      <c r="C40" s="55"/>
    </row>
    <row r="41" spans="1:4" s="52" customFormat="1" ht="20.100000000000001" customHeight="1" x14ac:dyDescent="0.25">
      <c r="A41" s="51">
        <f>IF(B40&gt;"",MAX(A$2:A40)+1,"")</f>
        <v>2020</v>
      </c>
      <c r="B41" s="55" t="s">
        <v>929</v>
      </c>
      <c r="C41" s="55"/>
    </row>
    <row r="42" spans="1:4" s="52" customFormat="1" ht="20.100000000000001" customHeight="1" x14ac:dyDescent="0.25">
      <c r="A42" s="51">
        <f>IF(B41&gt;"",MAX(A$2:A41)+1,"")</f>
        <v>2021</v>
      </c>
      <c r="B42" s="55" t="s">
        <v>966</v>
      </c>
      <c r="C42" s="55"/>
    </row>
    <row r="43" spans="1:4" s="52" customFormat="1" ht="20.100000000000001" customHeight="1" x14ac:dyDescent="0.25">
      <c r="A43" s="51">
        <f>IF(B42&gt;"",MAX(A$2:A42)+1,"")</f>
        <v>2022</v>
      </c>
      <c r="B43" s="54" t="s">
        <v>990</v>
      </c>
      <c r="C43" s="55"/>
    </row>
    <row r="44" spans="1:4" s="52" customFormat="1" ht="20.100000000000001" customHeight="1" x14ac:dyDescent="0.25">
      <c r="A44" s="51">
        <f>IF(B43&gt;"",MAX(A$2:A43)+1,"")</f>
        <v>2023</v>
      </c>
      <c r="B44" s="54" t="s">
        <v>987</v>
      </c>
      <c r="C44" s="55"/>
    </row>
    <row r="45" spans="1:4" s="52" customFormat="1" ht="20.100000000000001" customHeight="1" x14ac:dyDescent="0.25">
      <c r="A45" s="51">
        <f>IF(B44&gt;"",MAX(A$2:A44)+1,"")</f>
        <v>2024</v>
      </c>
      <c r="B45" s="54"/>
      <c r="C45" s="55"/>
    </row>
    <row r="46" spans="1:4" s="52" customFormat="1" ht="20.100000000000001" customHeight="1" x14ac:dyDescent="0.25">
      <c r="A46" s="51" t="str">
        <f>IF(B45&gt;"",MAX(A$2:A45)+1,"")</f>
        <v/>
      </c>
      <c r="B46" s="54"/>
      <c r="C46" s="55"/>
    </row>
    <row r="47" spans="1:4" s="52" customFormat="1" ht="20.100000000000001" customHeight="1" x14ac:dyDescent="0.25">
      <c r="A47" s="51" t="str">
        <f>IF(B46&gt;"",MAX(A$2:A46)+1,"")</f>
        <v/>
      </c>
      <c r="B47" s="54"/>
      <c r="C47" s="55"/>
    </row>
    <row r="48" spans="1:4" s="52" customFormat="1" ht="20.100000000000001" customHeight="1" x14ac:dyDescent="0.25">
      <c r="A48" s="51" t="str">
        <f>IF(B47&gt;"",MAX(A$2:A47)+1,"")</f>
        <v/>
      </c>
      <c r="B48" s="54"/>
      <c r="C48" s="55"/>
    </row>
    <row r="49" spans="1:3" s="52" customFormat="1" ht="20.100000000000001" customHeight="1" x14ac:dyDescent="0.25">
      <c r="A49" s="51" t="str">
        <f>IF(B48&gt;"",MAX(A$2:A48)+1,"")</f>
        <v/>
      </c>
      <c r="B49" s="54"/>
      <c r="C49" s="55"/>
    </row>
    <row r="50" spans="1:3" s="52" customFormat="1" ht="20.100000000000001" customHeight="1" x14ac:dyDescent="0.25">
      <c r="A50" s="51" t="str">
        <f>IF(B49&gt;"",MAX(A$2:A49)+1,"")</f>
        <v/>
      </c>
      <c r="B50" s="54"/>
      <c r="C50" s="55"/>
    </row>
    <row r="51" spans="1:3" s="52" customFormat="1" ht="20.100000000000001" customHeight="1" x14ac:dyDescent="0.25">
      <c r="A51" s="51" t="str">
        <f>IF(B50&gt;"",MAX(A$2:A50)+1,"")</f>
        <v/>
      </c>
      <c r="B51" s="54"/>
      <c r="C51" s="55"/>
    </row>
    <row r="52" spans="1:3" s="52" customFormat="1" ht="20.100000000000001" customHeight="1" x14ac:dyDescent="0.25">
      <c r="A52" s="51" t="str">
        <f>IF(B51&gt;"",MAX(A$2:A51)+1,"")</f>
        <v/>
      </c>
      <c r="B52" s="54"/>
      <c r="C52" s="55"/>
    </row>
    <row r="53" spans="1:3" s="52" customFormat="1" ht="20.100000000000001" customHeight="1" x14ac:dyDescent="0.25">
      <c r="A53" s="51" t="str">
        <f>IF(B52&gt;"",MAX(A$2:A52)+1,"")</f>
        <v/>
      </c>
      <c r="B53" s="54"/>
      <c r="C53" s="55"/>
    </row>
    <row r="54" spans="1:3" s="52" customFormat="1" ht="20.100000000000001" customHeight="1" x14ac:dyDescent="0.25">
      <c r="A54" s="51" t="str">
        <f>IF(B53&gt;"",MAX(A$2:A53)+1,"")</f>
        <v/>
      </c>
      <c r="B54" s="54"/>
      <c r="C54" s="55"/>
    </row>
    <row r="55" spans="1:3" s="52" customFormat="1" ht="20.100000000000001" customHeight="1" x14ac:dyDescent="0.25">
      <c r="A55" s="51" t="str">
        <f>IF(B54&gt;"",MAX(A$2:A54)+1,"")</f>
        <v/>
      </c>
      <c r="B55" s="54"/>
      <c r="C55" s="55"/>
    </row>
    <row r="56" spans="1:3" s="52" customFormat="1" ht="20.100000000000001" customHeight="1" x14ac:dyDescent="0.25">
      <c r="A56" s="51" t="str">
        <f>IF(B55&gt;"",MAX(A$2:A55)+1,"")</f>
        <v/>
      </c>
      <c r="B56" s="54"/>
      <c r="C56" s="55"/>
    </row>
    <row r="57" spans="1:3" s="52" customFormat="1" ht="20.100000000000001" customHeight="1" x14ac:dyDescent="0.25">
      <c r="A57" s="51" t="str">
        <f>IF(B56&gt;"",MAX(A$2:A56)+1,"")</f>
        <v/>
      </c>
      <c r="B57" s="54"/>
      <c r="C57" s="55"/>
    </row>
    <row r="58" spans="1:3" s="52" customFormat="1" ht="20.100000000000001" customHeight="1" x14ac:dyDescent="0.25">
      <c r="A58" s="51"/>
      <c r="B58" s="54" t="str">
        <f>_xlfn.IFS(A58&gt;0,VLOOKUP(A58,'Men''s Premier League'!A:D,5,FALSE),A58="","")</f>
        <v/>
      </c>
      <c r="C58" s="55"/>
    </row>
    <row r="59" spans="1:3" s="52" customFormat="1" ht="20.100000000000001" customHeight="1" x14ac:dyDescent="0.25">
      <c r="A59" s="51"/>
      <c r="B59" s="54" t="str">
        <f>_xlfn.IFS(A59&gt;0,VLOOKUP(A59,'Men''s Premier League'!A:D,5,FALSE),A59="","")</f>
        <v/>
      </c>
      <c r="C59" s="55"/>
    </row>
    <row r="60" spans="1:3" s="52" customFormat="1" ht="20.100000000000001" customHeight="1" x14ac:dyDescent="0.25">
      <c r="A60" s="51"/>
      <c r="B60" s="54" t="str">
        <f>_xlfn.IFS(A60&gt;0,VLOOKUP(A60,'Men''s Premier League'!A:D,5,FALSE),A60="","")</f>
        <v/>
      </c>
      <c r="C60" s="55"/>
    </row>
    <row r="61" spans="1:3" s="52" customFormat="1" ht="20.100000000000001" customHeight="1" x14ac:dyDescent="0.25">
      <c r="A61" s="51"/>
      <c r="B61" s="54" t="str">
        <f>_xlfn.IFS(A61&gt;0,VLOOKUP(A61,'Men''s Premier League'!A:D,5,FALSE),A61="","")</f>
        <v/>
      </c>
      <c r="C61" s="55"/>
    </row>
    <row r="62" spans="1:3" s="52" customFormat="1" ht="20.100000000000001" customHeight="1" x14ac:dyDescent="0.25">
      <c r="A62" s="51"/>
      <c r="B62" s="54" t="str">
        <f>_xlfn.IFS(A62&gt;0,VLOOKUP(A62,'Men''s Premier League'!A:D,5,FALSE),A62="","")</f>
        <v/>
      </c>
      <c r="C62" s="55"/>
    </row>
    <row r="63" spans="1:3" s="52" customFormat="1" ht="20.100000000000001" customHeight="1" x14ac:dyDescent="0.25">
      <c r="A63" s="51"/>
      <c r="B63" s="54" t="str">
        <f>_xlfn.IFS(A63&gt;0,VLOOKUP(A63,'Men''s Premier League'!A:D,5,FALSE),A63="","")</f>
        <v/>
      </c>
      <c r="C63" s="55"/>
    </row>
    <row r="64" spans="1:3" s="52" customFormat="1" ht="20.100000000000001" customHeight="1" x14ac:dyDescent="0.25">
      <c r="A64" s="51"/>
      <c r="B64" s="54" t="str">
        <f>_xlfn.IFS(A64&gt;0,VLOOKUP(A64,'Men''s Premier League'!A:D,5,FALSE),A64="","")</f>
        <v/>
      </c>
      <c r="C64" s="55"/>
    </row>
    <row r="65" spans="1:3" s="52" customFormat="1" ht="20.100000000000001" customHeight="1" x14ac:dyDescent="0.25">
      <c r="A65" s="51"/>
      <c r="B65" s="54" t="str">
        <f>_xlfn.IFS(A65&gt;0,VLOOKUP(A65,'Men''s Premier League'!A:D,5,FALSE),A65="","")</f>
        <v/>
      </c>
      <c r="C65" s="55"/>
    </row>
    <row r="66" spans="1:3" s="52" customFormat="1" ht="20.100000000000001" customHeight="1" x14ac:dyDescent="0.25">
      <c r="A66" s="51"/>
      <c r="B66" s="54" t="str">
        <f>_xlfn.IFS(A66&gt;0,VLOOKUP(A66,'Men''s Premier League'!A:D,5,FALSE),A66="","")</f>
        <v/>
      </c>
      <c r="C66" s="55"/>
    </row>
    <row r="67" spans="1:3" s="52" customFormat="1" ht="20.100000000000001" customHeight="1" x14ac:dyDescent="0.25">
      <c r="A67" s="51"/>
      <c r="B67" s="54" t="str">
        <f>_xlfn.IFS(A67&gt;0,VLOOKUP(A67,'Men''s Premier League'!A:D,5,FALSE),A67="","")</f>
        <v/>
      </c>
      <c r="C67" s="55"/>
    </row>
    <row r="68" spans="1:3" s="52" customFormat="1" ht="20.100000000000001" customHeight="1" x14ac:dyDescent="0.25">
      <c r="A68" s="51"/>
      <c r="B68" s="54" t="str">
        <f>_xlfn.IFS(A68&gt;0,VLOOKUP(A68,'Men''s Premier League'!A:D,5,FALSE),A68="","")</f>
        <v/>
      </c>
      <c r="C68" s="55"/>
    </row>
    <row r="69" spans="1:3" s="52" customFormat="1" ht="20.100000000000001" customHeight="1" x14ac:dyDescent="0.25">
      <c r="A69" s="51"/>
      <c r="B69" s="54" t="str">
        <f>_xlfn.IFS(A69&gt;0,VLOOKUP(A69,'Men''s Premier League'!A:D,5,FALSE),A69="","")</f>
        <v/>
      </c>
      <c r="C69" s="55"/>
    </row>
    <row r="70" spans="1:3" x14ac:dyDescent="0.3">
      <c r="B70" s="54" t="str">
        <f>_xlfn.IFS(A70&gt;0,VLOOKUP(A70,'Men''s Premier League'!A:D,5,FALSE),A70="","")</f>
        <v/>
      </c>
    </row>
    <row r="71" spans="1:3" x14ac:dyDescent="0.3">
      <c r="B71" s="54" t="str">
        <f>_xlfn.IFS(A71&gt;0,VLOOKUP(A71,'Men''s Premier League'!A:D,5,FALSE),A71="","")</f>
        <v/>
      </c>
    </row>
    <row r="72" spans="1:3" x14ac:dyDescent="0.3">
      <c r="B72" s="54" t="str">
        <f>_xlfn.IFS(A72&gt;0,VLOOKUP(A72,'Men''s Premier League'!A:D,5,FALSE),A72="","")</f>
        <v/>
      </c>
    </row>
    <row r="73" spans="1:3" x14ac:dyDescent="0.3">
      <c r="B73" s="54" t="str">
        <f>_xlfn.IFS(A73&gt;0,VLOOKUP(A73,'Men''s Premier League'!A:D,5,FALSE),A73="","")</f>
        <v/>
      </c>
    </row>
    <row r="74" spans="1:3" x14ac:dyDescent="0.3">
      <c r="B74" s="54" t="str">
        <f>_xlfn.IFS(A74&gt;0,VLOOKUP(A74,'Men''s Premier League'!A:D,5,FALSE),A74="","")</f>
        <v/>
      </c>
    </row>
    <row r="75" spans="1:3" x14ac:dyDescent="0.3">
      <c r="B75" s="54" t="str">
        <f>_xlfn.IFS(A75&gt;0,VLOOKUP(A75,'Men''s Premier League'!A:D,5,FALSE),A75="","")</f>
        <v/>
      </c>
    </row>
    <row r="76" spans="1:3" x14ac:dyDescent="0.3">
      <c r="B76" s="54" t="str">
        <f>_xlfn.IFS(A76&gt;0,VLOOKUP(A76,'Men''s Premier League'!A:D,5,FALSE),A76="","")</f>
        <v/>
      </c>
    </row>
    <row r="77" spans="1:3" x14ac:dyDescent="0.3">
      <c r="B77" s="54" t="str">
        <f>_xlfn.IFS(A77&gt;0,VLOOKUP(A77,'Men''s Premier League'!A:D,5,FALSE),A77="","")</f>
        <v/>
      </c>
    </row>
    <row r="78" spans="1:3" x14ac:dyDescent="0.3">
      <c r="B78" s="54" t="str">
        <f>_xlfn.IFS(A78&gt;0,VLOOKUP(A78,'Men''s Premier League'!A:D,5,FALSE),A78="","")</f>
        <v/>
      </c>
    </row>
  </sheetData>
  <mergeCells count="1">
    <mergeCell ref="B4:D4"/>
  </mergeCells>
  <hyperlinks>
    <hyperlink ref="C1" location="'Competitions Dashboard'!A1" display=" COMPETITIONS DASHBOARD" xr:uid="{74447A10-9379-4EC3-B276-A3D656CD9C15}"/>
    <hyperlink ref="D1" location="'Statistics Overview'!A1" display="STATISTICS OVERVIEW" xr:uid="{F911656A-24A3-46AD-A1E9-A92B820070B9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  <colBreaks count="1" manualBreakCount="1">
    <brk id="4" min="3" max="77" man="1"/>
  </col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0FFD2-EE5F-4EF7-81FA-9F0423B2DD15}">
  <sheetPr>
    <pageSetUpPr fitToPage="1"/>
  </sheetPr>
  <dimension ref="A1:H78"/>
  <sheetViews>
    <sheetView showGridLines="0" zoomScaleNormal="100" workbookViewId="0">
      <pane xSplit="1" ySplit="6" topLeftCell="B22" activePane="bottomRight" state="frozen"/>
      <selection activeCell="C1" sqref="C1"/>
      <selection pane="topRight" activeCell="C1" sqref="C1"/>
      <selection pane="bottomLeft" activeCell="C1" sqref="C1"/>
      <selection pane="bottomRight" activeCell="A41" sqref="A4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ht="9.9499999999999993" customHeigh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ht="9.9499999999999993" customHeight="1" x14ac:dyDescent="0.3">
      <c r="A3" s="51"/>
      <c r="B3" s="131"/>
      <c r="C3" s="47"/>
      <c r="D3" s="47"/>
      <c r="E3" s="48"/>
      <c r="F3" s="48"/>
      <c r="G3" s="48"/>
      <c r="H3" s="48"/>
    </row>
    <row r="4" spans="1:8" ht="45" customHeight="1" x14ac:dyDescent="0.3">
      <c r="A4" s="49"/>
      <c r="B4" s="314" t="s">
        <v>789</v>
      </c>
      <c r="C4" s="315"/>
      <c r="D4" s="315"/>
      <c r="E4" s="89"/>
      <c r="F4" s="89"/>
      <c r="G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425</v>
      </c>
      <c r="C6" s="55"/>
      <c r="D6" s="50"/>
      <c r="E6" s="50"/>
      <c r="F6" s="50"/>
      <c r="G6" s="50"/>
    </row>
    <row r="7" spans="1:8" s="52" customFormat="1" ht="20.100000000000001" customHeight="1" x14ac:dyDescent="0.25">
      <c r="A7" s="51">
        <v>1993</v>
      </c>
      <c r="B7" s="54" t="s">
        <v>679</v>
      </c>
      <c r="C7" s="55"/>
    </row>
    <row r="8" spans="1:8" s="52" customFormat="1" ht="20.100000000000001" customHeight="1" x14ac:dyDescent="0.25">
      <c r="A8" s="51">
        <f>IF(B7&gt;"",MAX(A$4:A7)+1,"")</f>
        <v>1994</v>
      </c>
      <c r="B8" s="54" t="s">
        <v>677</v>
      </c>
      <c r="C8" s="55"/>
    </row>
    <row r="9" spans="1:8" s="52" customFormat="1" ht="20.100000000000001" customHeight="1" x14ac:dyDescent="0.25">
      <c r="A9" s="51">
        <f>IF(B8&gt;"",MAX(A$4:A8)+1,"")</f>
        <v>1995</v>
      </c>
      <c r="B9" s="54" t="s">
        <v>673</v>
      </c>
      <c r="C9" s="55"/>
    </row>
    <row r="10" spans="1:8" s="52" customFormat="1" ht="20.100000000000001" customHeight="1" x14ac:dyDescent="0.25">
      <c r="A10" s="51">
        <f>IF(B9&gt;"",MAX(A$4:A9)+1,"")</f>
        <v>1996</v>
      </c>
      <c r="B10" s="54" t="s">
        <v>678</v>
      </c>
      <c r="C10" s="55"/>
    </row>
    <row r="11" spans="1:8" s="52" customFormat="1" ht="20.100000000000001" customHeight="1" x14ac:dyDescent="0.25">
      <c r="A11" s="51">
        <f>IF(B10&gt;"",MAX(A$4:A10)+1,"")</f>
        <v>1997</v>
      </c>
      <c r="B11" s="54" t="s">
        <v>680</v>
      </c>
      <c r="C11" s="55"/>
    </row>
    <row r="12" spans="1:8" s="52" customFormat="1" ht="20.100000000000001" customHeight="1" x14ac:dyDescent="0.25">
      <c r="A12" s="51">
        <f>IF(B11&gt;"",MAX(A$4:A11)+1,"")</f>
        <v>1998</v>
      </c>
      <c r="B12" s="54" t="s">
        <v>790</v>
      </c>
      <c r="C12" s="55"/>
    </row>
    <row r="13" spans="1:8" s="52" customFormat="1" ht="20.100000000000001" customHeight="1" x14ac:dyDescent="0.25">
      <c r="A13" s="51">
        <f>IF(B12&gt;"",MAX(A$4:A12)+1,"")</f>
        <v>1999</v>
      </c>
      <c r="B13" s="54" t="s">
        <v>676</v>
      </c>
      <c r="C13" s="55"/>
    </row>
    <row r="14" spans="1:8" s="52" customFormat="1" ht="20.100000000000001" customHeight="1" x14ac:dyDescent="0.25">
      <c r="A14" s="51">
        <f>IF(B13&gt;"",MAX(A$4:A13)+1,"")</f>
        <v>2000</v>
      </c>
      <c r="B14" s="54" t="s">
        <v>747</v>
      </c>
      <c r="C14" s="55"/>
    </row>
    <row r="15" spans="1:8" s="52" customFormat="1" ht="20.100000000000001" customHeight="1" x14ac:dyDescent="0.25">
      <c r="A15" s="51">
        <f>IF(B14&gt;"",MAX(A$4:A14)+1,"")</f>
        <v>2001</v>
      </c>
      <c r="B15" s="54" t="s">
        <v>676</v>
      </c>
      <c r="C15" s="55"/>
    </row>
    <row r="16" spans="1:8" s="52" customFormat="1" ht="20.100000000000001" customHeight="1" x14ac:dyDescent="0.25">
      <c r="A16" s="51">
        <f>IF(B15&gt;"",MAX(A$4:A15)+1,"")</f>
        <v>2002</v>
      </c>
      <c r="B16" s="55" t="s">
        <v>684</v>
      </c>
      <c r="C16" s="55"/>
      <c r="D16" s="55"/>
    </row>
    <row r="17" spans="1:4" s="52" customFormat="1" ht="20.100000000000001" customHeight="1" x14ac:dyDescent="0.25">
      <c r="A17" s="51">
        <f>IF(B16&gt;"",MAX(A$4:A16)+1,"")</f>
        <v>2003</v>
      </c>
      <c r="B17" s="55" t="s">
        <v>791</v>
      </c>
      <c r="C17" s="55"/>
      <c r="D17" s="55"/>
    </row>
    <row r="18" spans="1:4" s="52" customFormat="1" ht="20.100000000000001" customHeight="1" x14ac:dyDescent="0.25">
      <c r="A18" s="51">
        <f>IF(B17&gt;"",MAX(A$4:A17)+1,"")</f>
        <v>2004</v>
      </c>
      <c r="B18" s="55" t="s">
        <v>792</v>
      </c>
      <c r="C18" s="55"/>
      <c r="D18" s="55"/>
    </row>
    <row r="19" spans="1:4" s="52" customFormat="1" ht="20.100000000000001" customHeight="1" x14ac:dyDescent="0.25">
      <c r="A19" s="51">
        <f>IF(B18&gt;"",MAX(A$4:A18)+1,"")</f>
        <v>2005</v>
      </c>
      <c r="B19" s="55" t="s">
        <v>793</v>
      </c>
      <c r="C19" s="55"/>
      <c r="D19" s="55"/>
    </row>
    <row r="20" spans="1:4" s="52" customFormat="1" ht="20.100000000000001" customHeight="1" x14ac:dyDescent="0.25">
      <c r="A20" s="51">
        <f>IF(B19&gt;"",MAX(A$4:A19)+1,"")</f>
        <v>2006</v>
      </c>
      <c r="B20" s="55" t="s">
        <v>794</v>
      </c>
      <c r="C20" s="55"/>
      <c r="D20" s="55"/>
    </row>
    <row r="21" spans="1:4" s="52" customFormat="1" ht="20.100000000000001" customHeight="1" x14ac:dyDescent="0.25">
      <c r="A21" s="51">
        <f>IF(B20&gt;"",MAX(A$4:A20)+1,"")</f>
        <v>2007</v>
      </c>
      <c r="B21" s="55" t="s">
        <v>683</v>
      </c>
      <c r="C21" s="55"/>
      <c r="D21" s="55"/>
    </row>
    <row r="22" spans="1:4" s="52" customFormat="1" ht="20.100000000000001" customHeight="1" x14ac:dyDescent="0.25">
      <c r="A22" s="51">
        <f>IF(B21&gt;"",MAX(A$4:A21)+1,"")</f>
        <v>2008</v>
      </c>
      <c r="B22" s="55" t="s">
        <v>795</v>
      </c>
      <c r="C22" s="55"/>
      <c r="D22" s="55"/>
    </row>
    <row r="23" spans="1:4" s="52" customFormat="1" ht="20.100000000000001" customHeight="1" x14ac:dyDescent="0.25">
      <c r="A23" s="51">
        <f>IF(B22&gt;"",MAX(A$4:A22)+1,"")</f>
        <v>2009</v>
      </c>
      <c r="B23" s="55" t="s">
        <v>692</v>
      </c>
      <c r="C23" s="55"/>
      <c r="D23" s="55"/>
    </row>
    <row r="24" spans="1:4" s="52" customFormat="1" ht="20.100000000000001" customHeight="1" x14ac:dyDescent="0.25">
      <c r="A24" s="51">
        <f>IF(B23&gt;"",MAX(A$4:A23)+1,"")</f>
        <v>2010</v>
      </c>
      <c r="B24" s="55" t="s">
        <v>796</v>
      </c>
      <c r="C24" s="55"/>
      <c r="D24" s="55"/>
    </row>
    <row r="25" spans="1:4" s="52" customFormat="1" ht="20.100000000000001" customHeight="1" x14ac:dyDescent="0.25">
      <c r="A25" s="51">
        <f>IF(B24&gt;"",MAX(A$4:A24)+1,"")</f>
        <v>2011</v>
      </c>
      <c r="B25" s="55" t="s">
        <v>684</v>
      </c>
      <c r="C25" s="55"/>
      <c r="D25" s="55"/>
    </row>
    <row r="26" spans="1:4" s="52" customFormat="1" ht="20.100000000000001" customHeight="1" x14ac:dyDescent="0.25">
      <c r="A26" s="51">
        <f>IF(B25&gt;"",MAX(A$4:A25)+1,"")</f>
        <v>2012</v>
      </c>
      <c r="B26" s="55" t="s">
        <v>727</v>
      </c>
      <c r="C26" s="55"/>
      <c r="D26" s="55"/>
    </row>
    <row r="27" spans="1:4" s="52" customFormat="1" ht="20.100000000000001" customHeight="1" x14ac:dyDescent="0.25">
      <c r="A27" s="51">
        <f>IF(B26&gt;"",MAX(A$4:A26)+1,"")</f>
        <v>2013</v>
      </c>
      <c r="B27" s="55" t="s">
        <v>797</v>
      </c>
      <c r="C27" s="55"/>
      <c r="D27" s="55"/>
    </row>
    <row r="28" spans="1:4" s="52" customFormat="1" ht="20.100000000000001" customHeight="1" x14ac:dyDescent="0.25">
      <c r="A28" s="51">
        <f>IF(B27&gt;"",MAX(A$4:A27)+1,"")</f>
        <v>2014</v>
      </c>
      <c r="B28" s="55" t="s">
        <v>798</v>
      </c>
      <c r="C28" s="55"/>
      <c r="D28" s="55"/>
    </row>
    <row r="29" spans="1:4" s="52" customFormat="1" ht="20.100000000000001" customHeight="1" x14ac:dyDescent="0.25">
      <c r="A29" s="51">
        <f>IF(B28&gt;"",MAX(A$4:A28)+1,"")</f>
        <v>2015</v>
      </c>
      <c r="B29" s="55" t="s">
        <v>799</v>
      </c>
      <c r="C29" s="55"/>
      <c r="D29" s="55"/>
    </row>
    <row r="30" spans="1:4" s="52" customFormat="1" ht="20.100000000000001" customHeight="1" x14ac:dyDescent="0.25">
      <c r="A30" s="51">
        <f>IF(B29&gt;"",MAX(A$4:A29)+1,"")</f>
        <v>2016</v>
      </c>
      <c r="B30" s="55" t="s">
        <v>589</v>
      </c>
      <c r="C30" s="55"/>
      <c r="D30" s="55"/>
    </row>
    <row r="31" spans="1:4" s="52" customFormat="1" ht="20.100000000000001" customHeight="1" x14ac:dyDescent="0.25">
      <c r="A31" s="51">
        <f>IF(B30&gt;"",MAX(A$4:A30)+1,"")</f>
        <v>2017</v>
      </c>
      <c r="B31" s="55" t="s">
        <v>800</v>
      </c>
      <c r="C31" s="55"/>
      <c r="D31" s="55"/>
    </row>
    <row r="32" spans="1:4" s="52" customFormat="1" ht="20.100000000000001" customHeight="1" x14ac:dyDescent="0.25">
      <c r="A32" s="51">
        <f>IF(B31&gt;"",MAX(A$4:A31)+1,"")</f>
        <v>2018</v>
      </c>
      <c r="B32" s="55" t="s">
        <v>801</v>
      </c>
      <c r="C32" s="55"/>
      <c r="D32" s="55"/>
    </row>
    <row r="33" spans="1:4" s="52" customFormat="1" ht="20.100000000000001" customHeight="1" x14ac:dyDescent="0.25">
      <c r="A33" s="51">
        <f>IF(B32&gt;"",MAX(A$4:A32)+1,"")</f>
        <v>2019</v>
      </c>
      <c r="B33" s="55" t="s">
        <v>802</v>
      </c>
      <c r="C33" s="55"/>
      <c r="D33" s="55"/>
    </row>
    <row r="34" spans="1:4" s="52" customFormat="1" ht="20.100000000000001" customHeight="1" x14ac:dyDescent="0.25">
      <c r="A34" s="51">
        <f>IF(B33&gt;"",MAX(A$4:A33)+1,"")</f>
        <v>2020</v>
      </c>
      <c r="B34" s="55" t="s">
        <v>929</v>
      </c>
      <c r="C34" s="55"/>
      <c r="D34" s="55"/>
    </row>
    <row r="35" spans="1:4" s="52" customFormat="1" ht="20.100000000000001" customHeight="1" x14ac:dyDescent="0.25">
      <c r="A35" s="51">
        <f>IF(B34&gt;"",MAX(A$4:A34)+1,"")</f>
        <v>2021</v>
      </c>
      <c r="B35" s="55" t="s">
        <v>929</v>
      </c>
      <c r="C35" s="55"/>
    </row>
    <row r="36" spans="1:4" s="52" customFormat="1" ht="20.100000000000001" customHeight="1" x14ac:dyDescent="0.25">
      <c r="A36" s="51">
        <f>IF(B35&gt;"",MAX(A$4:A35)+1,"")</f>
        <v>2022</v>
      </c>
      <c r="B36" s="54" t="s">
        <v>966</v>
      </c>
      <c r="C36" s="55"/>
    </row>
    <row r="37" spans="1:4" s="52" customFormat="1" ht="20.100000000000001" customHeight="1" x14ac:dyDescent="0.25">
      <c r="A37" s="51">
        <f>IF(B36&gt;"",MAX(A$4:A36)+1,"")</f>
        <v>2023</v>
      </c>
      <c r="B37" s="54" t="s">
        <v>687</v>
      </c>
      <c r="C37" s="55"/>
    </row>
    <row r="38" spans="1:4" s="52" customFormat="1" ht="20.100000000000001" customHeight="1" x14ac:dyDescent="0.25">
      <c r="A38" s="51">
        <f>IF(B37&gt;"",MAX(A$4:A37)+1,"")</f>
        <v>2024</v>
      </c>
      <c r="B38" s="54"/>
      <c r="C38" s="55"/>
    </row>
    <row r="39" spans="1:4" s="52" customFormat="1" ht="20.100000000000001" customHeight="1" x14ac:dyDescent="0.25">
      <c r="A39" s="51" t="str">
        <f>IF(B38&gt;"",MAX(A$4:A38)+1,"")</f>
        <v/>
      </c>
      <c r="B39" s="54"/>
      <c r="C39" s="55"/>
    </row>
    <row r="40" spans="1:4" s="52" customFormat="1" ht="20.100000000000001" customHeight="1" x14ac:dyDescent="0.25">
      <c r="A40" s="51" t="str">
        <f>IF(B39&gt;"",MAX(A$4:A39)+1,"")</f>
        <v/>
      </c>
      <c r="B40" s="54"/>
      <c r="C40" s="55"/>
    </row>
    <row r="41" spans="1:4" s="52" customFormat="1" ht="20.100000000000001" customHeight="1" x14ac:dyDescent="0.25">
      <c r="A41" s="51"/>
      <c r="B41" s="54" t="str">
        <f>_xlfn.IFS(A41&gt;0,VLOOKUP(A41,'Men''s Premier League'!A:D,5,FALSE),A41="","")</f>
        <v/>
      </c>
      <c r="C41" s="55"/>
    </row>
    <row r="42" spans="1:4" s="52" customFormat="1" ht="20.100000000000001" customHeight="1" x14ac:dyDescent="0.25">
      <c r="A42" s="51"/>
      <c r="B42" s="54" t="str">
        <f>_xlfn.IFS(A42&gt;0,VLOOKUP(A42,'Men''s Premier League'!A:D,5,FALSE),A42="","")</f>
        <v/>
      </c>
      <c r="C42" s="55"/>
    </row>
    <row r="43" spans="1:4" s="52" customFormat="1" ht="20.100000000000001" customHeight="1" x14ac:dyDescent="0.25">
      <c r="A43" s="51"/>
      <c r="B43" s="54" t="str">
        <f>_xlfn.IFS(A43&gt;0,VLOOKUP(A43,'Men''s Premier League'!A:D,5,FALSE),A43="","")</f>
        <v/>
      </c>
      <c r="C43" s="55"/>
    </row>
    <row r="44" spans="1:4" s="52" customFormat="1" ht="20.100000000000001" customHeight="1" x14ac:dyDescent="0.25">
      <c r="A44" s="51"/>
      <c r="B44" s="54" t="str">
        <f>_xlfn.IFS(A44&gt;0,VLOOKUP(A44,'Men''s Premier League'!A:D,5,FALSE),A44="","")</f>
        <v/>
      </c>
      <c r="C44" s="55"/>
    </row>
    <row r="45" spans="1:4" s="52" customFormat="1" ht="20.100000000000001" customHeight="1" x14ac:dyDescent="0.25">
      <c r="A45" s="51"/>
      <c r="B45" s="54" t="str">
        <f>_xlfn.IFS(A45&gt;0,VLOOKUP(A45,'Men''s Premier League'!A:D,5,FALSE),A45="","")</f>
        <v/>
      </c>
      <c r="C45" s="55"/>
    </row>
    <row r="46" spans="1:4" s="52" customFormat="1" ht="20.100000000000001" customHeight="1" x14ac:dyDescent="0.25">
      <c r="A46" s="51"/>
      <c r="B46" s="54" t="str">
        <f>_xlfn.IFS(A46&gt;0,VLOOKUP(A46,'Men''s Premier League'!A:D,5,FALSE),A46="","")</f>
        <v/>
      </c>
      <c r="C46" s="55"/>
    </row>
    <row r="47" spans="1:4" s="52" customFormat="1" ht="20.100000000000001" customHeight="1" x14ac:dyDescent="0.25">
      <c r="A47" s="51"/>
      <c r="B47" s="54" t="str">
        <f>_xlfn.IFS(A47&gt;0,VLOOKUP(A47,'Men''s Premier League'!A:D,5,FALSE),A47="","")</f>
        <v/>
      </c>
      <c r="C47" s="55"/>
    </row>
    <row r="48" spans="1:4" s="52" customFormat="1" ht="20.100000000000001" customHeight="1" x14ac:dyDescent="0.25">
      <c r="A48" s="51"/>
      <c r="B48" s="54" t="str">
        <f>_xlfn.IFS(A48&gt;0,VLOOKUP(A48,'Men''s Premier League'!A:D,5,FALSE),A48="","")</f>
        <v/>
      </c>
      <c r="C48" s="55"/>
    </row>
    <row r="49" spans="1:3" s="52" customFormat="1" ht="20.100000000000001" customHeight="1" x14ac:dyDescent="0.25">
      <c r="A49" s="51"/>
      <c r="B49" s="54" t="str">
        <f>_xlfn.IFS(A49&gt;0,VLOOKUP(A49,'Men''s Premier League'!A:D,5,FALSE),A49="","")</f>
        <v/>
      </c>
      <c r="C49" s="55"/>
    </row>
    <row r="50" spans="1:3" s="52" customFormat="1" ht="20.100000000000001" customHeight="1" x14ac:dyDescent="0.25">
      <c r="A50" s="51"/>
      <c r="B50" s="54" t="str">
        <f>_xlfn.IFS(A50&gt;0,VLOOKUP(A50,'Men''s Premier League'!A:D,5,FALSE),A50="","")</f>
        <v/>
      </c>
      <c r="C50" s="55"/>
    </row>
    <row r="51" spans="1:3" s="52" customFormat="1" ht="20.100000000000001" customHeight="1" x14ac:dyDescent="0.25">
      <c r="A51" s="51"/>
      <c r="B51" s="54" t="str">
        <f>_xlfn.IFS(A51&gt;0,VLOOKUP(A51,'Men''s Premier League'!A:D,5,FALSE),A51="","")</f>
        <v/>
      </c>
      <c r="C51" s="55"/>
    </row>
    <row r="52" spans="1:3" s="52" customFormat="1" ht="20.100000000000001" customHeight="1" x14ac:dyDescent="0.25">
      <c r="A52" s="51"/>
      <c r="B52" s="54" t="str">
        <f>_xlfn.IFS(A52&gt;0,VLOOKUP(A52,'Men''s Premier League'!A:D,5,FALSE),A52="","")</f>
        <v/>
      </c>
      <c r="C52" s="55"/>
    </row>
    <row r="53" spans="1:3" s="52" customFormat="1" ht="20.100000000000001" customHeight="1" x14ac:dyDescent="0.25">
      <c r="A53" s="51"/>
      <c r="B53" s="54" t="str">
        <f>_xlfn.IFS(A53&gt;0,VLOOKUP(A53,'Men''s Premier League'!A:D,5,FALSE),A53="","")</f>
        <v/>
      </c>
      <c r="C53" s="55"/>
    </row>
    <row r="54" spans="1:3" s="52" customFormat="1" ht="20.100000000000001" customHeight="1" x14ac:dyDescent="0.25">
      <c r="A54" s="51"/>
      <c r="B54" s="54" t="str">
        <f>_xlfn.IFS(A54&gt;0,VLOOKUP(A54,'Men''s Premier League'!A:D,5,FALSE),A54="","")</f>
        <v/>
      </c>
      <c r="C54" s="55"/>
    </row>
    <row r="55" spans="1:3" s="52" customFormat="1" ht="20.100000000000001" customHeight="1" x14ac:dyDescent="0.25">
      <c r="A55" s="51"/>
      <c r="B55" s="54" t="str">
        <f>_xlfn.IFS(A55&gt;0,VLOOKUP(A55,'Men''s Premier League'!A:D,5,FALSE),A55="","")</f>
        <v/>
      </c>
      <c r="C55" s="55"/>
    </row>
    <row r="56" spans="1:3" s="52" customFormat="1" ht="20.100000000000001" customHeight="1" x14ac:dyDescent="0.25">
      <c r="A56" s="51"/>
      <c r="B56" s="54" t="str">
        <f>_xlfn.IFS(A56&gt;0,VLOOKUP(A56,'Men''s Premier League'!A:D,5,FALSE),A56="","")</f>
        <v/>
      </c>
      <c r="C56" s="55"/>
    </row>
    <row r="57" spans="1:3" s="52" customFormat="1" ht="20.100000000000001" customHeight="1" x14ac:dyDescent="0.25">
      <c r="A57" s="51"/>
      <c r="B57" s="54" t="str">
        <f>_xlfn.IFS(A57&gt;0,VLOOKUP(A57,'Men''s Premier League'!A:D,5,FALSE),A57="","")</f>
        <v/>
      </c>
      <c r="C57" s="55"/>
    </row>
    <row r="58" spans="1:3" s="52" customFormat="1" ht="20.100000000000001" customHeight="1" x14ac:dyDescent="0.25">
      <c r="A58" s="51"/>
      <c r="B58" s="54" t="str">
        <f>_xlfn.IFS(A58&gt;0,VLOOKUP(A58,'Men''s Premier League'!A:D,5,FALSE),A58="","")</f>
        <v/>
      </c>
      <c r="C58" s="55"/>
    </row>
    <row r="59" spans="1:3" s="52" customFormat="1" ht="20.100000000000001" customHeight="1" x14ac:dyDescent="0.25">
      <c r="A59" s="51"/>
      <c r="B59" s="54" t="str">
        <f>_xlfn.IFS(A59&gt;0,VLOOKUP(A59,'Men''s Premier League'!A:D,5,FALSE),A59="","")</f>
        <v/>
      </c>
      <c r="C59" s="55"/>
    </row>
    <row r="60" spans="1:3" s="52" customFormat="1" ht="20.100000000000001" customHeight="1" x14ac:dyDescent="0.25">
      <c r="A60" s="51"/>
      <c r="B60" s="54" t="str">
        <f>_xlfn.IFS(A60&gt;0,VLOOKUP(A60,'Men''s Premier League'!A:D,5,FALSE),A60="","")</f>
        <v/>
      </c>
      <c r="C60" s="55"/>
    </row>
    <row r="61" spans="1:3" s="52" customFormat="1" ht="20.100000000000001" customHeight="1" x14ac:dyDescent="0.25">
      <c r="A61" s="51"/>
      <c r="B61" s="54" t="str">
        <f>_xlfn.IFS(A61&gt;0,VLOOKUP(A61,'Men''s Premier League'!A:D,5,FALSE),A61="","")</f>
        <v/>
      </c>
      <c r="C61" s="55"/>
    </row>
    <row r="62" spans="1:3" s="52" customFormat="1" ht="20.100000000000001" customHeight="1" x14ac:dyDescent="0.25">
      <c r="A62" s="51"/>
      <c r="B62" s="54" t="str">
        <f>_xlfn.IFS(A62&gt;0,VLOOKUP(A62,'Men''s Premier League'!A:D,5,FALSE),A62="","")</f>
        <v/>
      </c>
      <c r="C62" s="55"/>
    </row>
    <row r="63" spans="1:3" s="52" customFormat="1" ht="20.100000000000001" customHeight="1" x14ac:dyDescent="0.25">
      <c r="A63" s="51"/>
      <c r="B63" s="54" t="str">
        <f>_xlfn.IFS(A63&gt;0,VLOOKUP(A63,'Men''s Premier League'!A:D,5,FALSE),A63="","")</f>
        <v/>
      </c>
      <c r="C63" s="55"/>
    </row>
    <row r="64" spans="1:3" s="52" customFormat="1" ht="20.100000000000001" customHeight="1" x14ac:dyDescent="0.25">
      <c r="A64" s="51"/>
      <c r="B64" s="54" t="str">
        <f>_xlfn.IFS(A64&gt;0,VLOOKUP(A64,'Men''s Premier League'!A:D,5,FALSE),A64="","")</f>
        <v/>
      </c>
      <c r="C64" s="55"/>
    </row>
    <row r="65" spans="1:3" s="52" customFormat="1" ht="20.100000000000001" customHeight="1" x14ac:dyDescent="0.25">
      <c r="A65" s="51"/>
      <c r="B65" s="54" t="str">
        <f>_xlfn.IFS(A65&gt;0,VLOOKUP(A65,'Men''s Premier League'!A:D,5,FALSE),A65="","")</f>
        <v/>
      </c>
      <c r="C65" s="55"/>
    </row>
    <row r="66" spans="1:3" s="52" customFormat="1" ht="20.100000000000001" customHeight="1" x14ac:dyDescent="0.25">
      <c r="A66" s="51"/>
      <c r="B66" s="54" t="str">
        <f>_xlfn.IFS(A66&gt;0,VLOOKUP(A66,'Men''s Premier League'!A:D,5,FALSE),A66="","")</f>
        <v/>
      </c>
      <c r="C66" s="55"/>
    </row>
    <row r="67" spans="1:3" s="52" customFormat="1" ht="20.100000000000001" customHeight="1" x14ac:dyDescent="0.25">
      <c r="A67" s="51"/>
      <c r="B67" s="54" t="str">
        <f>_xlfn.IFS(A67&gt;0,VLOOKUP(A67,'Men''s Premier League'!A:D,5,FALSE),A67="","")</f>
        <v/>
      </c>
      <c r="C67" s="55"/>
    </row>
    <row r="68" spans="1:3" s="52" customFormat="1" ht="20.100000000000001" customHeight="1" x14ac:dyDescent="0.25">
      <c r="A68" s="51"/>
      <c r="B68" s="54" t="str">
        <f>_xlfn.IFS(A68&gt;0,VLOOKUP(A68,'Men''s Premier League'!A:D,5,FALSE),A68="","")</f>
        <v/>
      </c>
      <c r="C68" s="55"/>
    </row>
    <row r="69" spans="1:3" s="52" customFormat="1" ht="20.100000000000001" customHeight="1" x14ac:dyDescent="0.25">
      <c r="A69" s="51"/>
      <c r="B69" s="54" t="str">
        <f>_xlfn.IFS(A69&gt;0,VLOOKUP(A69,'Men''s Premier League'!A:D,5,FALSE),A69="","")</f>
        <v/>
      </c>
      <c r="C69" s="55"/>
    </row>
    <row r="70" spans="1:3" x14ac:dyDescent="0.3">
      <c r="B70" s="54" t="str">
        <f>_xlfn.IFS(A70&gt;0,VLOOKUP(A70,'Men''s Premier League'!A:D,5,FALSE),A70="","")</f>
        <v/>
      </c>
    </row>
    <row r="71" spans="1:3" x14ac:dyDescent="0.3">
      <c r="B71" s="54" t="str">
        <f>_xlfn.IFS(A71&gt;0,VLOOKUP(A71,'Men''s Premier League'!A:D,5,FALSE),A71="","")</f>
        <v/>
      </c>
    </row>
    <row r="72" spans="1:3" x14ac:dyDescent="0.3">
      <c r="B72" s="54" t="str">
        <f>_xlfn.IFS(A72&gt;0,VLOOKUP(A72,'Men''s Premier League'!A:D,5,FALSE),A72="","")</f>
        <v/>
      </c>
    </row>
    <row r="73" spans="1:3" x14ac:dyDescent="0.3">
      <c r="B73" s="54" t="str">
        <f>_xlfn.IFS(A73&gt;0,VLOOKUP(A73,'Men''s Premier League'!A:D,5,FALSE),A73="","")</f>
        <v/>
      </c>
    </row>
    <row r="74" spans="1:3" x14ac:dyDescent="0.3">
      <c r="B74" s="54" t="str">
        <f>_xlfn.IFS(A74&gt;0,VLOOKUP(A74,'Men''s Premier League'!A:D,5,FALSE),A74="","")</f>
        <v/>
      </c>
    </row>
    <row r="75" spans="1:3" x14ac:dyDescent="0.3">
      <c r="B75" s="54" t="str">
        <f>_xlfn.IFS(A75&gt;0,VLOOKUP(A75,'Men''s Premier League'!A:D,5,FALSE),A75="","")</f>
        <v/>
      </c>
    </row>
    <row r="76" spans="1:3" x14ac:dyDescent="0.3">
      <c r="B76" s="54" t="str">
        <f>_xlfn.IFS(A76&gt;0,VLOOKUP(A76,'Men''s Premier League'!A:D,5,FALSE),A76="","")</f>
        <v/>
      </c>
    </row>
    <row r="77" spans="1:3" x14ac:dyDescent="0.3">
      <c r="B77" s="54" t="str">
        <f>_xlfn.IFS(A77&gt;0,VLOOKUP(A77,'Men''s Premier League'!A:D,5,FALSE),A77="","")</f>
        <v/>
      </c>
    </row>
    <row r="78" spans="1:3" x14ac:dyDescent="0.3">
      <c r="B78" s="54" t="str">
        <f>_xlfn.IFS(A78&gt;0,VLOOKUP(A78,'Men''s Premier League'!A:D,5,FALSE),A78="","")</f>
        <v/>
      </c>
    </row>
  </sheetData>
  <mergeCells count="1">
    <mergeCell ref="B4:D4"/>
  </mergeCells>
  <hyperlinks>
    <hyperlink ref="C1" location="'Competitions Dashboard'!A1" display=" COMPETITIONS DASHBOARD" xr:uid="{B55A5DD5-F8D0-4F50-91EF-9F3E40BCFB4B}"/>
    <hyperlink ref="D1" location="'Statistics Overview'!A1" display="STATISTICS OVERVIEW" xr:uid="{87FDE2BF-E7A8-4F0C-B938-B1F315DE545E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0E024-C5E6-48FA-ADF9-DF02156A0728}">
  <sheetPr>
    <pageSetUpPr fitToPage="1"/>
  </sheetPr>
  <dimension ref="A1:H78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ht="9.9499999999999993" customHeigh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ht="9.9499999999999993" customHeight="1" x14ac:dyDescent="0.3">
      <c r="A3" s="51"/>
      <c r="B3" s="131"/>
      <c r="C3" s="47"/>
      <c r="D3" s="47"/>
      <c r="E3" s="48"/>
      <c r="F3" s="48"/>
      <c r="G3" s="48"/>
      <c r="H3" s="48"/>
    </row>
    <row r="4" spans="1:8" ht="45" customHeight="1" x14ac:dyDescent="0.3">
      <c r="A4" s="49"/>
      <c r="B4" s="314" t="s">
        <v>803</v>
      </c>
      <c r="C4" s="315"/>
      <c r="D4" s="315"/>
      <c r="E4" s="89"/>
      <c r="F4" s="89"/>
      <c r="G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425</v>
      </c>
      <c r="C6" s="55"/>
      <c r="D6" s="50"/>
      <c r="E6" s="50"/>
      <c r="F6" s="50"/>
      <c r="G6" s="50"/>
    </row>
    <row r="7" spans="1:8" s="52" customFormat="1" ht="20.100000000000001" customHeight="1" x14ac:dyDescent="0.25">
      <c r="A7" s="51">
        <v>2016</v>
      </c>
      <c r="B7" s="54" t="s">
        <v>804</v>
      </c>
      <c r="C7" s="55"/>
    </row>
    <row r="8" spans="1:8" s="52" customFormat="1" ht="20.100000000000001" customHeight="1" x14ac:dyDescent="0.25">
      <c r="A8" s="51">
        <f>IF(B7&gt;"",MAX(A$4:A7)+1,"")</f>
        <v>2017</v>
      </c>
      <c r="B8" s="54" t="s">
        <v>805</v>
      </c>
      <c r="C8" s="55"/>
    </row>
    <row r="9" spans="1:8" s="52" customFormat="1" ht="20.100000000000001" customHeight="1" x14ac:dyDescent="0.25">
      <c r="A9" s="51"/>
      <c r="B9" s="54" t="s">
        <v>806</v>
      </c>
      <c r="C9" s="55"/>
    </row>
    <row r="10" spans="1:8" s="52" customFormat="1" ht="20.100000000000001" customHeight="1" x14ac:dyDescent="0.25">
      <c r="A10" s="51">
        <f>IF(B9&gt;"",MAX(A$4:A9)+1,"")</f>
        <v>2018</v>
      </c>
      <c r="B10" s="54" t="s">
        <v>807</v>
      </c>
      <c r="C10" s="55"/>
    </row>
    <row r="11" spans="1:8" s="52" customFormat="1" ht="20.100000000000001" customHeight="1" x14ac:dyDescent="0.25">
      <c r="A11" s="51">
        <f>IF(B10&gt;"",MAX(A$4:A10)+1,"")</f>
        <v>2019</v>
      </c>
      <c r="B11" s="54" t="s">
        <v>808</v>
      </c>
      <c r="C11" s="55"/>
    </row>
    <row r="12" spans="1:8" s="52" customFormat="1" ht="20.100000000000001" customHeight="1" x14ac:dyDescent="0.25">
      <c r="A12" s="51">
        <f>IF(B11&gt;"",MAX(A$4:A11)+1,"")</f>
        <v>2020</v>
      </c>
      <c r="B12" s="55" t="s">
        <v>929</v>
      </c>
      <c r="C12" s="55"/>
    </row>
    <row r="13" spans="1:8" s="52" customFormat="1" ht="20.100000000000001" customHeight="1" x14ac:dyDescent="0.25">
      <c r="A13" s="51">
        <f>IF(B12&gt;"",MAX(A$4:A12)+1,"")</f>
        <v>2021</v>
      </c>
      <c r="B13" s="55" t="s">
        <v>929</v>
      </c>
      <c r="C13" s="55"/>
    </row>
    <row r="14" spans="1:8" s="52" customFormat="1" ht="20.100000000000001" customHeight="1" x14ac:dyDescent="0.25">
      <c r="A14" s="51">
        <f>IF(B13&gt;"",MAX(A$4:A13)+1,"")</f>
        <v>2022</v>
      </c>
      <c r="B14" s="54" t="s">
        <v>991</v>
      </c>
      <c r="C14" s="55"/>
    </row>
    <row r="15" spans="1:8" s="52" customFormat="1" ht="20.100000000000001" customHeight="1" x14ac:dyDescent="0.25">
      <c r="A15" s="51">
        <f>IF(B14&gt;"",MAX(A$4:A14)+1,"")</f>
        <v>2023</v>
      </c>
      <c r="B15" s="54" t="s">
        <v>802</v>
      </c>
      <c r="C15" s="55"/>
    </row>
    <row r="16" spans="1:8" s="52" customFormat="1" ht="20.100000000000001" customHeight="1" x14ac:dyDescent="0.25">
      <c r="A16" s="51"/>
      <c r="B16" s="55" t="s">
        <v>790</v>
      </c>
      <c r="C16" s="55"/>
      <c r="D16" s="55"/>
    </row>
    <row r="17" spans="1:4" s="52" customFormat="1" ht="20.100000000000001" customHeight="1" x14ac:dyDescent="0.25">
      <c r="A17" s="51">
        <f>IF(B16&gt;"",MAX(A$4:A16)+1,"")</f>
        <v>2024</v>
      </c>
      <c r="B17" s="55"/>
      <c r="C17" s="55"/>
      <c r="D17" s="55"/>
    </row>
    <row r="18" spans="1:4" s="52" customFormat="1" ht="20.100000000000001" customHeight="1" x14ac:dyDescent="0.25">
      <c r="A18" s="51" t="str">
        <f>IF(B17&gt;"",MAX(A$4:A17)+1,"")</f>
        <v/>
      </c>
      <c r="B18" s="55"/>
      <c r="C18" s="55"/>
      <c r="D18" s="55"/>
    </row>
    <row r="19" spans="1:4" s="52" customFormat="1" ht="20.100000000000001" customHeight="1" x14ac:dyDescent="0.25">
      <c r="A19" s="51" t="str">
        <f>IF(B18&gt;"",MAX(A$4:A18)+1,"")</f>
        <v/>
      </c>
      <c r="B19" s="54"/>
      <c r="C19" s="55"/>
    </row>
    <row r="20" spans="1:4" s="52" customFormat="1" ht="20.100000000000001" customHeight="1" x14ac:dyDescent="0.25">
      <c r="A20" s="51" t="str">
        <f>IF(B19&gt;"",MAX(A$4:A19)+1,"")</f>
        <v/>
      </c>
      <c r="B20" s="54"/>
      <c r="C20" s="55"/>
    </row>
    <row r="21" spans="1:4" s="52" customFormat="1" ht="20.100000000000001" customHeight="1" x14ac:dyDescent="0.25">
      <c r="A21" s="51" t="str">
        <f>IF(B20&gt;"",MAX(A$4:A20)+1,"")</f>
        <v/>
      </c>
      <c r="B21" s="54"/>
      <c r="C21" s="55"/>
    </row>
    <row r="22" spans="1:4" s="52" customFormat="1" ht="20.100000000000001" customHeight="1" x14ac:dyDescent="0.25">
      <c r="A22" s="51" t="str">
        <f>IF(B21&gt;"",MAX(A$4:A21)+1,"")</f>
        <v/>
      </c>
      <c r="B22" s="54"/>
      <c r="C22" s="55"/>
    </row>
    <row r="23" spans="1:4" s="52" customFormat="1" ht="20.100000000000001" customHeight="1" x14ac:dyDescent="0.25">
      <c r="A23" s="51" t="str">
        <f>IF(B22&gt;"",MAX(A$4:A22)+1,"")</f>
        <v/>
      </c>
      <c r="B23" s="55"/>
      <c r="C23" s="55"/>
      <c r="D23" s="55"/>
    </row>
    <row r="24" spans="1:4" s="52" customFormat="1" ht="20.100000000000001" customHeight="1" x14ac:dyDescent="0.25">
      <c r="A24" s="51" t="str">
        <f>IF(B23&gt;"",MAX(A$4:A23)+1,"")</f>
        <v/>
      </c>
      <c r="B24" s="55"/>
      <c r="C24" s="55"/>
      <c r="D24" s="55"/>
    </row>
    <row r="25" spans="1:4" s="52" customFormat="1" ht="20.100000000000001" customHeight="1" x14ac:dyDescent="0.25">
      <c r="A25" s="51" t="str">
        <f>IF(B24&gt;"",MAX(A$4:A24)+1,"")</f>
        <v/>
      </c>
      <c r="B25" s="55"/>
      <c r="C25" s="55"/>
      <c r="D25" s="55"/>
    </row>
    <row r="26" spans="1:4" s="52" customFormat="1" ht="20.100000000000001" customHeight="1" x14ac:dyDescent="0.25">
      <c r="A26" s="51" t="str">
        <f>IF(B25&gt;"",MAX(A$4:A25)+1,"")</f>
        <v/>
      </c>
      <c r="B26" s="55"/>
      <c r="C26" s="55"/>
      <c r="D26" s="55"/>
    </row>
    <row r="27" spans="1:4" s="52" customFormat="1" ht="20.100000000000001" customHeight="1" x14ac:dyDescent="0.25">
      <c r="A27" s="51" t="str">
        <f>IF(B26&gt;"",MAX(A$4:A26)+1,"")</f>
        <v/>
      </c>
      <c r="B27" s="55"/>
      <c r="C27" s="55"/>
      <c r="D27" s="55"/>
    </row>
    <row r="28" spans="1:4" s="52" customFormat="1" ht="20.100000000000001" customHeight="1" x14ac:dyDescent="0.25">
      <c r="A28" s="51" t="str">
        <f>IF(B27&gt;"",MAX(A$4:A27)+1,"")</f>
        <v/>
      </c>
      <c r="B28" s="55"/>
      <c r="C28" s="55"/>
      <c r="D28" s="55"/>
    </row>
    <row r="29" spans="1:4" s="52" customFormat="1" ht="20.100000000000001" customHeight="1" x14ac:dyDescent="0.25">
      <c r="A29" s="51" t="str">
        <f>IF(B28&gt;"",MAX(A$4:A28)+1,"")</f>
        <v/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IF(B29&gt;"",MAX(A$4:A29)+1,"")</f>
        <v/>
      </c>
      <c r="B30" s="55"/>
      <c r="C30" s="55"/>
      <c r="D30" s="55"/>
    </row>
    <row r="31" spans="1:4" s="52" customFormat="1" ht="20.100000000000001" customHeight="1" x14ac:dyDescent="0.25">
      <c r="A31" s="51" t="str">
        <f>IF(B30&gt;"",MAX(A$4:A30)+1,"")</f>
        <v/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IF(B31&gt;"",MAX(A$4:A31)+1,"")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IF(B32&gt;"",MAX(A$4:A32)+1,"")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IF(B33&gt;"",MAX(A$4:A33)+1,"")</f>
        <v/>
      </c>
      <c r="B34" s="55"/>
      <c r="C34" s="55"/>
      <c r="D34" s="55"/>
    </row>
    <row r="35" spans="1:4" s="52" customFormat="1" ht="20.100000000000001" customHeight="1" x14ac:dyDescent="0.25">
      <c r="A35" s="51"/>
      <c r="B35" s="54" t="str">
        <f>_xlfn.IFS(A35&gt;0,VLOOKUP(A35,'Men''s Premier League'!A:D,5,FALSE),A35="","")</f>
        <v/>
      </c>
      <c r="C35" s="55"/>
    </row>
    <row r="36" spans="1:4" s="52" customFormat="1" ht="20.100000000000001" customHeight="1" x14ac:dyDescent="0.25">
      <c r="A36" s="51"/>
      <c r="B36" s="54" t="str">
        <f>_xlfn.IFS(A36&gt;0,VLOOKUP(A36,'Men''s Premier League'!A:D,5,FALSE),A36="","")</f>
        <v/>
      </c>
      <c r="C36" s="55"/>
    </row>
    <row r="37" spans="1:4" s="52" customFormat="1" ht="20.100000000000001" customHeight="1" x14ac:dyDescent="0.25">
      <c r="A37" s="51"/>
      <c r="B37" s="54" t="str">
        <f>_xlfn.IFS(A37&gt;0,VLOOKUP(A37,'Men''s Premier League'!A:D,5,FALSE),A37="","")</f>
        <v/>
      </c>
      <c r="C37" s="55"/>
    </row>
    <row r="38" spans="1:4" s="52" customFormat="1" ht="20.100000000000001" customHeight="1" x14ac:dyDescent="0.25">
      <c r="A38" s="51"/>
      <c r="B38" s="54" t="str">
        <f>_xlfn.IFS(A38&gt;0,VLOOKUP(A38,'Men''s Premier League'!A:D,5,FALSE),A38="","")</f>
        <v/>
      </c>
      <c r="C38" s="55"/>
    </row>
    <row r="39" spans="1:4" s="52" customFormat="1" ht="20.100000000000001" customHeight="1" x14ac:dyDescent="0.25">
      <c r="A39" s="51"/>
      <c r="B39" s="54" t="str">
        <f>_xlfn.IFS(A39&gt;0,VLOOKUP(A39,'Men''s Premier League'!A:D,5,FALSE),A39="","")</f>
        <v/>
      </c>
      <c r="C39" s="55"/>
    </row>
    <row r="40" spans="1:4" s="52" customFormat="1" ht="20.100000000000001" customHeight="1" x14ac:dyDescent="0.25">
      <c r="A40" s="51"/>
      <c r="B40" s="54" t="str">
        <f>_xlfn.IFS(A40&gt;0,VLOOKUP(A40,'Men''s Premier League'!A:D,5,FALSE),A40="","")</f>
        <v/>
      </c>
      <c r="C40" s="55"/>
    </row>
    <row r="41" spans="1:4" s="52" customFormat="1" ht="20.100000000000001" customHeight="1" x14ac:dyDescent="0.25">
      <c r="A41" s="51"/>
      <c r="B41" s="54" t="str">
        <f>_xlfn.IFS(A41&gt;0,VLOOKUP(A41,'Men''s Premier League'!A:D,5,FALSE),A41="","")</f>
        <v/>
      </c>
      <c r="C41" s="55"/>
    </row>
    <row r="42" spans="1:4" s="52" customFormat="1" ht="20.100000000000001" customHeight="1" x14ac:dyDescent="0.25">
      <c r="A42" s="51"/>
      <c r="B42" s="54" t="str">
        <f>_xlfn.IFS(A42&gt;0,VLOOKUP(A42,'Men''s Premier League'!A:D,5,FALSE),A42="","")</f>
        <v/>
      </c>
      <c r="C42" s="55"/>
    </row>
    <row r="43" spans="1:4" s="52" customFormat="1" ht="20.100000000000001" customHeight="1" x14ac:dyDescent="0.25">
      <c r="A43" s="51"/>
      <c r="B43" s="54" t="str">
        <f>_xlfn.IFS(A43&gt;0,VLOOKUP(A43,'Men''s Premier League'!A:D,5,FALSE),A43="","")</f>
        <v/>
      </c>
      <c r="C43" s="55"/>
    </row>
    <row r="44" spans="1:4" s="52" customFormat="1" ht="20.100000000000001" customHeight="1" x14ac:dyDescent="0.25">
      <c r="A44" s="51"/>
      <c r="B44" s="54" t="str">
        <f>_xlfn.IFS(A44&gt;0,VLOOKUP(A44,'Men''s Premier League'!A:D,5,FALSE),A44="","")</f>
        <v/>
      </c>
      <c r="C44" s="55"/>
    </row>
    <row r="45" spans="1:4" s="52" customFormat="1" ht="20.100000000000001" customHeight="1" x14ac:dyDescent="0.25">
      <c r="A45" s="51"/>
      <c r="B45" s="54" t="str">
        <f>_xlfn.IFS(A45&gt;0,VLOOKUP(A45,'Men''s Premier League'!A:D,5,FALSE),A45="","")</f>
        <v/>
      </c>
      <c r="C45" s="55"/>
    </row>
    <row r="46" spans="1:4" s="52" customFormat="1" ht="20.100000000000001" customHeight="1" x14ac:dyDescent="0.25">
      <c r="A46" s="51"/>
      <c r="B46" s="54" t="str">
        <f>_xlfn.IFS(A46&gt;0,VLOOKUP(A46,'Men''s Premier League'!A:D,5,FALSE),A46="","")</f>
        <v/>
      </c>
      <c r="C46" s="55"/>
    </row>
    <row r="47" spans="1:4" s="52" customFormat="1" ht="20.100000000000001" customHeight="1" x14ac:dyDescent="0.25">
      <c r="A47" s="51"/>
      <c r="B47" s="54" t="str">
        <f>_xlfn.IFS(A47&gt;0,VLOOKUP(A47,'Men''s Premier League'!A:D,5,FALSE),A47="","")</f>
        <v/>
      </c>
      <c r="C47" s="55"/>
    </row>
    <row r="48" spans="1:4" s="52" customFormat="1" ht="20.100000000000001" customHeight="1" x14ac:dyDescent="0.25">
      <c r="A48" s="51"/>
      <c r="B48" s="54" t="str">
        <f>_xlfn.IFS(A48&gt;0,VLOOKUP(A48,'Men''s Premier League'!A:D,5,FALSE),A48="","")</f>
        <v/>
      </c>
      <c r="C48" s="55"/>
    </row>
    <row r="49" spans="1:3" s="52" customFormat="1" ht="20.100000000000001" customHeight="1" x14ac:dyDescent="0.25">
      <c r="A49" s="51"/>
      <c r="B49" s="54" t="str">
        <f>_xlfn.IFS(A49&gt;0,VLOOKUP(A49,'Men''s Premier League'!A:D,5,FALSE),A49="","")</f>
        <v/>
      </c>
      <c r="C49" s="55"/>
    </row>
    <row r="50" spans="1:3" s="52" customFormat="1" ht="20.100000000000001" customHeight="1" x14ac:dyDescent="0.25">
      <c r="A50" s="51"/>
      <c r="B50" s="54" t="str">
        <f>_xlfn.IFS(A50&gt;0,VLOOKUP(A50,'Men''s Premier League'!A:D,5,FALSE),A50="","")</f>
        <v/>
      </c>
      <c r="C50" s="55"/>
    </row>
    <row r="51" spans="1:3" s="52" customFormat="1" ht="20.100000000000001" customHeight="1" x14ac:dyDescent="0.25">
      <c r="A51" s="51"/>
      <c r="B51" s="54" t="str">
        <f>_xlfn.IFS(A51&gt;0,VLOOKUP(A51,'Men''s Premier League'!A:D,5,FALSE),A51="","")</f>
        <v/>
      </c>
      <c r="C51" s="55"/>
    </row>
    <row r="52" spans="1:3" s="52" customFormat="1" ht="20.100000000000001" customHeight="1" x14ac:dyDescent="0.25">
      <c r="A52" s="51"/>
      <c r="B52" s="54" t="str">
        <f>_xlfn.IFS(A52&gt;0,VLOOKUP(A52,'Men''s Premier League'!A:D,5,FALSE),A52="","")</f>
        <v/>
      </c>
      <c r="C52" s="55"/>
    </row>
    <row r="53" spans="1:3" s="52" customFormat="1" ht="20.100000000000001" customHeight="1" x14ac:dyDescent="0.25">
      <c r="A53" s="51"/>
      <c r="B53" s="54" t="str">
        <f>_xlfn.IFS(A53&gt;0,VLOOKUP(A53,'Men''s Premier League'!A:D,5,FALSE),A53="","")</f>
        <v/>
      </c>
      <c r="C53" s="55"/>
    </row>
    <row r="54" spans="1:3" s="52" customFormat="1" ht="20.100000000000001" customHeight="1" x14ac:dyDescent="0.25">
      <c r="A54" s="51"/>
      <c r="B54" s="54" t="str">
        <f>_xlfn.IFS(A54&gt;0,VLOOKUP(A54,'Men''s Premier League'!A:D,5,FALSE),A54="","")</f>
        <v/>
      </c>
      <c r="C54" s="55"/>
    </row>
    <row r="55" spans="1:3" s="52" customFormat="1" ht="20.100000000000001" customHeight="1" x14ac:dyDescent="0.25">
      <c r="A55" s="51"/>
      <c r="B55" s="54" t="str">
        <f>_xlfn.IFS(A55&gt;0,VLOOKUP(A55,'Men''s Premier League'!A:D,5,FALSE),A55="","")</f>
        <v/>
      </c>
      <c r="C55" s="55"/>
    </row>
    <row r="56" spans="1:3" s="52" customFormat="1" ht="20.100000000000001" customHeight="1" x14ac:dyDescent="0.25">
      <c r="A56" s="51"/>
      <c r="B56" s="54" t="str">
        <f>_xlfn.IFS(A56&gt;0,VLOOKUP(A56,'Men''s Premier League'!A:D,5,FALSE),A56="","")</f>
        <v/>
      </c>
      <c r="C56" s="55"/>
    </row>
    <row r="57" spans="1:3" s="52" customFormat="1" ht="20.100000000000001" customHeight="1" x14ac:dyDescent="0.25">
      <c r="A57" s="51"/>
      <c r="B57" s="54" t="str">
        <f>_xlfn.IFS(A57&gt;0,VLOOKUP(A57,'Men''s Premier League'!A:D,5,FALSE),A57="","")</f>
        <v/>
      </c>
      <c r="C57" s="55"/>
    </row>
    <row r="58" spans="1:3" s="52" customFormat="1" ht="20.100000000000001" customHeight="1" x14ac:dyDescent="0.25">
      <c r="A58" s="51"/>
      <c r="B58" s="54" t="str">
        <f>_xlfn.IFS(A58&gt;0,VLOOKUP(A58,'Men''s Premier League'!A:D,5,FALSE),A58="","")</f>
        <v/>
      </c>
      <c r="C58" s="55"/>
    </row>
    <row r="59" spans="1:3" s="52" customFormat="1" ht="20.100000000000001" customHeight="1" x14ac:dyDescent="0.25">
      <c r="A59" s="51"/>
      <c r="B59" s="54" t="str">
        <f>_xlfn.IFS(A59&gt;0,VLOOKUP(A59,'Men''s Premier League'!A:D,5,FALSE),A59="","")</f>
        <v/>
      </c>
      <c r="C59" s="55"/>
    </row>
    <row r="60" spans="1:3" s="52" customFormat="1" ht="20.100000000000001" customHeight="1" x14ac:dyDescent="0.25">
      <c r="A60" s="51"/>
      <c r="B60" s="54" t="str">
        <f>_xlfn.IFS(A60&gt;0,VLOOKUP(A60,'Men''s Premier League'!A:D,5,FALSE),A60="","")</f>
        <v/>
      </c>
      <c r="C60" s="55"/>
    </row>
    <row r="61" spans="1:3" s="52" customFormat="1" ht="20.100000000000001" customHeight="1" x14ac:dyDescent="0.25">
      <c r="A61" s="51"/>
      <c r="B61" s="54" t="str">
        <f>_xlfn.IFS(A61&gt;0,VLOOKUP(A61,'Men''s Premier League'!A:D,5,FALSE),A61="","")</f>
        <v/>
      </c>
      <c r="C61" s="55"/>
    </row>
    <row r="62" spans="1:3" s="52" customFormat="1" ht="20.100000000000001" customHeight="1" x14ac:dyDescent="0.25">
      <c r="A62" s="51"/>
      <c r="B62" s="54" t="str">
        <f>_xlfn.IFS(A62&gt;0,VLOOKUP(A62,'Men''s Premier League'!A:D,5,FALSE),A62="","")</f>
        <v/>
      </c>
      <c r="C62" s="55"/>
    </row>
    <row r="63" spans="1:3" s="52" customFormat="1" ht="20.100000000000001" customHeight="1" x14ac:dyDescent="0.25">
      <c r="A63" s="51"/>
      <c r="B63" s="54" t="str">
        <f>_xlfn.IFS(A63&gt;0,VLOOKUP(A63,'Men''s Premier League'!A:D,5,FALSE),A63="","")</f>
        <v/>
      </c>
      <c r="C63" s="55"/>
    </row>
    <row r="64" spans="1:3" s="52" customFormat="1" ht="20.100000000000001" customHeight="1" x14ac:dyDescent="0.25">
      <c r="A64" s="51"/>
      <c r="B64" s="54" t="str">
        <f>_xlfn.IFS(A64&gt;0,VLOOKUP(A64,'Men''s Premier League'!A:D,5,FALSE),A64="","")</f>
        <v/>
      </c>
      <c r="C64" s="55"/>
    </row>
    <row r="65" spans="1:3" s="52" customFormat="1" ht="20.100000000000001" customHeight="1" x14ac:dyDescent="0.25">
      <c r="A65" s="51"/>
      <c r="B65" s="54" t="str">
        <f>_xlfn.IFS(A65&gt;0,VLOOKUP(A65,'Men''s Premier League'!A:D,5,FALSE),A65="","")</f>
        <v/>
      </c>
      <c r="C65" s="55"/>
    </row>
    <row r="66" spans="1:3" s="52" customFormat="1" ht="20.100000000000001" customHeight="1" x14ac:dyDescent="0.25">
      <c r="A66" s="51"/>
      <c r="B66" s="54" t="str">
        <f>_xlfn.IFS(A66&gt;0,VLOOKUP(A66,'Men''s Premier League'!A:D,5,FALSE),A66="","")</f>
        <v/>
      </c>
      <c r="C66" s="55"/>
    </row>
    <row r="67" spans="1:3" s="52" customFormat="1" ht="20.100000000000001" customHeight="1" x14ac:dyDescent="0.25">
      <c r="A67" s="51"/>
      <c r="B67" s="54" t="str">
        <f>_xlfn.IFS(A67&gt;0,VLOOKUP(A67,'Men''s Premier League'!A:D,5,FALSE),A67="","")</f>
        <v/>
      </c>
      <c r="C67" s="55"/>
    </row>
    <row r="68" spans="1:3" s="52" customFormat="1" ht="20.100000000000001" customHeight="1" x14ac:dyDescent="0.25">
      <c r="A68" s="51"/>
      <c r="B68" s="54" t="str">
        <f>_xlfn.IFS(A68&gt;0,VLOOKUP(A68,'Men''s Premier League'!A:D,5,FALSE),A68="","")</f>
        <v/>
      </c>
      <c r="C68" s="55"/>
    </row>
    <row r="69" spans="1:3" s="52" customFormat="1" ht="20.100000000000001" customHeight="1" x14ac:dyDescent="0.25">
      <c r="A69" s="51"/>
      <c r="B69" s="54" t="str">
        <f>_xlfn.IFS(A69&gt;0,VLOOKUP(A69,'Men''s Premier League'!A:D,5,FALSE),A69="","")</f>
        <v/>
      </c>
      <c r="C69" s="55"/>
    </row>
    <row r="70" spans="1:3" x14ac:dyDescent="0.3">
      <c r="B70" s="54" t="str">
        <f>_xlfn.IFS(A70&gt;0,VLOOKUP(A70,'Men''s Premier League'!A:D,5,FALSE),A70="","")</f>
        <v/>
      </c>
    </row>
    <row r="71" spans="1:3" x14ac:dyDescent="0.3">
      <c r="B71" s="54" t="str">
        <f>_xlfn.IFS(A71&gt;0,VLOOKUP(A71,'Men''s Premier League'!A:D,5,FALSE),A71="","")</f>
        <v/>
      </c>
    </row>
    <row r="72" spans="1:3" x14ac:dyDescent="0.3">
      <c r="B72" s="54" t="str">
        <f>_xlfn.IFS(A72&gt;0,VLOOKUP(A72,'Men''s Premier League'!A:D,5,FALSE),A72="","")</f>
        <v/>
      </c>
    </row>
    <row r="73" spans="1:3" x14ac:dyDescent="0.3">
      <c r="B73" s="54" t="str">
        <f>_xlfn.IFS(A73&gt;0,VLOOKUP(A73,'Men''s Premier League'!A:D,5,FALSE),A73="","")</f>
        <v/>
      </c>
    </row>
    <row r="74" spans="1:3" x14ac:dyDescent="0.3">
      <c r="B74" s="54" t="str">
        <f>_xlfn.IFS(A74&gt;0,VLOOKUP(A74,'Men''s Premier League'!A:D,5,FALSE),A74="","")</f>
        <v/>
      </c>
    </row>
    <row r="75" spans="1:3" x14ac:dyDescent="0.3">
      <c r="B75" s="54" t="str">
        <f>_xlfn.IFS(A75&gt;0,VLOOKUP(A75,'Men''s Premier League'!A:D,5,FALSE),A75="","")</f>
        <v/>
      </c>
    </row>
    <row r="76" spans="1:3" x14ac:dyDescent="0.3">
      <c r="B76" s="54" t="str">
        <f>_xlfn.IFS(A76&gt;0,VLOOKUP(A76,'Men''s Premier League'!A:D,5,FALSE),A76="","")</f>
        <v/>
      </c>
    </row>
    <row r="77" spans="1:3" x14ac:dyDescent="0.3">
      <c r="B77" s="54" t="str">
        <f>_xlfn.IFS(A77&gt;0,VLOOKUP(A77,'Men''s Premier League'!A:D,5,FALSE),A77="","")</f>
        <v/>
      </c>
    </row>
    <row r="78" spans="1:3" x14ac:dyDescent="0.3">
      <c r="B78" s="54" t="str">
        <f>_xlfn.IFS(A78&gt;0,VLOOKUP(A78,'Men''s Premier League'!A:D,5,FALSE),A78="","")</f>
        <v/>
      </c>
    </row>
  </sheetData>
  <mergeCells count="1">
    <mergeCell ref="B4:D4"/>
  </mergeCells>
  <hyperlinks>
    <hyperlink ref="C1" location="'Competitions Dashboard'!A1" display=" COMPETITIONS DASHBOARD" xr:uid="{918DE881-588A-42E6-85BC-EBA47A782EDD}"/>
    <hyperlink ref="D1" location="'Statistics Overview'!A1" display="STATISTICS OVERVIEW" xr:uid="{7AEA4FE0-9F5F-4D1D-AC0D-D36A85D6F843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36286-27DD-43D4-A4BD-086251AAC433}">
  <sheetPr>
    <pageSetUpPr fitToPage="1"/>
  </sheetPr>
  <dimension ref="A1:H78"/>
  <sheetViews>
    <sheetView showGridLines="0" zoomScaleNormal="100" workbookViewId="0">
      <pane xSplit="1" ySplit="6" topLeftCell="B19" activePane="bottomRight" state="frozen"/>
      <selection activeCell="C1" sqref="C1"/>
      <selection pane="topRight" activeCell="C1" sqref="C1"/>
      <selection pane="bottomLeft" activeCell="C1" sqref="C1"/>
      <selection pane="bottomRight" activeCell="B34" sqref="B34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6" width="30.5703125" style="48" customWidth="1"/>
    <col min="7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ht="9.9499999999999993" customHeigh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ht="9.9499999999999993" customHeight="1" x14ac:dyDescent="0.3">
      <c r="A3" s="51"/>
      <c r="B3" s="131"/>
      <c r="C3" s="47"/>
      <c r="D3" s="47"/>
      <c r="E3" s="48"/>
      <c r="F3" s="48"/>
      <c r="G3" s="48"/>
      <c r="H3" s="48"/>
    </row>
    <row r="4" spans="1:8" ht="45" customHeight="1" x14ac:dyDescent="0.3">
      <c r="A4" s="49"/>
      <c r="B4" s="314" t="s">
        <v>809</v>
      </c>
      <c r="C4" s="315"/>
      <c r="D4" s="315"/>
      <c r="E4" s="89"/>
      <c r="F4" s="89"/>
      <c r="G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425</v>
      </c>
      <c r="C6" s="55"/>
      <c r="D6" s="50"/>
      <c r="E6" s="50"/>
      <c r="F6" s="50"/>
      <c r="G6" s="50"/>
    </row>
    <row r="7" spans="1:8" s="52" customFormat="1" ht="20.100000000000001" customHeight="1" x14ac:dyDescent="0.25">
      <c r="A7" s="51">
        <v>1997</v>
      </c>
      <c r="B7" s="54" t="s">
        <v>681</v>
      </c>
      <c r="C7" s="55"/>
    </row>
    <row r="8" spans="1:8" s="52" customFormat="1" ht="20.100000000000001" customHeight="1" x14ac:dyDescent="0.25">
      <c r="A8" s="51">
        <f>IF(B7&gt;"",MAX(A$4:A7)+1,"")</f>
        <v>1998</v>
      </c>
      <c r="B8" s="54" t="s">
        <v>746</v>
      </c>
      <c r="C8" s="55"/>
    </row>
    <row r="9" spans="1:8" s="52" customFormat="1" ht="20.100000000000001" customHeight="1" x14ac:dyDescent="0.25">
      <c r="A9" s="51">
        <f>IF(B8&gt;"",MAX(A$4:A8)+1,"")</f>
        <v>1999</v>
      </c>
      <c r="B9" s="54" t="s">
        <v>681</v>
      </c>
      <c r="C9" s="55"/>
    </row>
    <row r="10" spans="1:8" s="52" customFormat="1" ht="20.100000000000001" customHeight="1" x14ac:dyDescent="0.25">
      <c r="A10" s="51">
        <f>IF(B9&gt;"",MAX(A$4:A9)+1,"")</f>
        <v>2000</v>
      </c>
      <c r="B10" s="54" t="s">
        <v>681</v>
      </c>
      <c r="C10" s="55"/>
    </row>
    <row r="11" spans="1:8" s="52" customFormat="1" ht="20.100000000000001" customHeight="1" x14ac:dyDescent="0.25">
      <c r="A11" s="51">
        <f>IF(B10&gt;"",MAX(A$4:A10)+1,"")</f>
        <v>2001</v>
      </c>
      <c r="B11" s="54" t="s">
        <v>683</v>
      </c>
      <c r="C11" s="55"/>
    </row>
    <row r="12" spans="1:8" s="52" customFormat="1" ht="20.100000000000001" customHeight="1" x14ac:dyDescent="0.25">
      <c r="A12" s="51">
        <f>IF(B11&gt;"",MAX(A$4:A11)+1,"")</f>
        <v>2002</v>
      </c>
      <c r="B12" s="54" t="s">
        <v>676</v>
      </c>
      <c r="C12" s="55"/>
    </row>
    <row r="13" spans="1:8" s="52" customFormat="1" ht="20.100000000000001" customHeight="1" x14ac:dyDescent="0.25">
      <c r="A13" s="51">
        <f>IF(B12&gt;"",MAX(A$4:A12)+1,"")</f>
        <v>2003</v>
      </c>
      <c r="B13" s="54" t="s">
        <v>747</v>
      </c>
      <c r="C13" s="55"/>
    </row>
    <row r="14" spans="1:8" s="52" customFormat="1" ht="20.100000000000001" customHeight="1" x14ac:dyDescent="0.25">
      <c r="A14" s="51">
        <f>IF(B13&gt;"",MAX(A$4:A13)+1,"")</f>
        <v>2004</v>
      </c>
      <c r="B14" s="54" t="s">
        <v>676</v>
      </c>
      <c r="C14" s="55"/>
    </row>
    <row r="15" spans="1:8" s="52" customFormat="1" ht="20.100000000000001" customHeight="1" x14ac:dyDescent="0.25">
      <c r="A15" s="51">
        <f>IF(B14&gt;"",MAX(A$4:A14)+1,"")</f>
        <v>2005</v>
      </c>
      <c r="B15" s="54" t="s">
        <v>684</v>
      </c>
      <c r="C15" s="55"/>
    </row>
    <row r="16" spans="1:8" s="52" customFormat="1" ht="20.100000000000001" customHeight="1" x14ac:dyDescent="0.25">
      <c r="A16" s="51">
        <f>IF(B15&gt;"",MAX(A$4:A15)+1,"")</f>
        <v>2006</v>
      </c>
      <c r="B16" s="55" t="s">
        <v>684</v>
      </c>
      <c r="C16" s="55"/>
      <c r="D16" s="55"/>
    </row>
    <row r="17" spans="1:4" s="52" customFormat="1" ht="20.100000000000001" customHeight="1" x14ac:dyDescent="0.25">
      <c r="A17" s="51">
        <f>IF(B16&gt;"",MAX(A$4:A16)+1,"")</f>
        <v>2007</v>
      </c>
      <c r="B17" s="55" t="s">
        <v>684</v>
      </c>
      <c r="C17" s="55"/>
      <c r="D17" s="55"/>
    </row>
    <row r="18" spans="1:4" s="52" customFormat="1" ht="20.100000000000001" customHeight="1" x14ac:dyDescent="0.25">
      <c r="A18" s="51">
        <f>IF(B17&gt;"",MAX(A$4:A17)+1,"")</f>
        <v>2008</v>
      </c>
      <c r="B18" s="55" t="s">
        <v>685</v>
      </c>
      <c r="C18" s="55"/>
      <c r="D18" s="55"/>
    </row>
    <row r="19" spans="1:4" s="52" customFormat="1" ht="20.100000000000001" customHeight="1" x14ac:dyDescent="0.25">
      <c r="A19" s="51">
        <f>IF(B18&gt;"",MAX(A$4:A18)+1,"")</f>
        <v>2009</v>
      </c>
      <c r="B19" s="54" t="s">
        <v>684</v>
      </c>
      <c r="C19" s="55"/>
    </row>
    <row r="20" spans="1:4" s="52" customFormat="1" ht="20.100000000000001" customHeight="1" x14ac:dyDescent="0.25">
      <c r="A20" s="51">
        <f>IF(B19&gt;"",MAX(A$4:A19)+1,"")</f>
        <v>2010</v>
      </c>
      <c r="B20" s="54" t="s">
        <v>648</v>
      </c>
      <c r="C20" s="55"/>
    </row>
    <row r="21" spans="1:4" s="52" customFormat="1" ht="20.100000000000001" customHeight="1" x14ac:dyDescent="0.25">
      <c r="A21" s="51">
        <f>IF(B20&gt;"",MAX(A$4:A20)+1,"")</f>
        <v>2011</v>
      </c>
      <c r="B21" s="54" t="s">
        <v>727</v>
      </c>
      <c r="C21" s="55"/>
    </row>
    <row r="22" spans="1:4" s="52" customFormat="1" ht="20.100000000000001" customHeight="1" x14ac:dyDescent="0.25">
      <c r="A22" s="51">
        <f>IF(B21&gt;"",MAX(A$4:A21)+1,"")</f>
        <v>2012</v>
      </c>
      <c r="B22" s="54" t="s">
        <v>727</v>
      </c>
      <c r="C22" s="55"/>
    </row>
    <row r="23" spans="1:4" s="52" customFormat="1" ht="20.100000000000001" customHeight="1" x14ac:dyDescent="0.25">
      <c r="A23" s="51">
        <f>IF(B22&gt;"",MAX(A$4:A22)+1,"")</f>
        <v>2013</v>
      </c>
      <c r="B23" s="54" t="s">
        <v>810</v>
      </c>
      <c r="C23" s="55"/>
    </row>
    <row r="24" spans="1:4" s="52" customFormat="1" ht="20.100000000000001" customHeight="1" x14ac:dyDescent="0.25">
      <c r="A24" s="51">
        <f>IF(B23&gt;"",MAX(A$4:A23)+1,"")</f>
        <v>2014</v>
      </c>
      <c r="B24" s="55" t="s">
        <v>687</v>
      </c>
      <c r="C24" s="55"/>
      <c r="D24" s="55"/>
    </row>
    <row r="25" spans="1:4" s="52" customFormat="1" ht="20.100000000000001" customHeight="1" x14ac:dyDescent="0.25">
      <c r="A25" s="51">
        <f>IF(B24&gt;"",MAX(A$4:A24)+1,"")</f>
        <v>2015</v>
      </c>
      <c r="B25" s="55" t="s">
        <v>688</v>
      </c>
      <c r="C25" s="55"/>
      <c r="D25" s="55"/>
    </row>
    <row r="26" spans="1:4" s="52" customFormat="1" ht="20.100000000000001" customHeight="1" x14ac:dyDescent="0.25">
      <c r="A26" s="51">
        <f>IF(B25&gt;"",MAX(A$4:A25)+1,"")</f>
        <v>2016</v>
      </c>
      <c r="B26" s="55" t="s">
        <v>687</v>
      </c>
      <c r="C26" s="55"/>
      <c r="D26" s="55"/>
    </row>
    <row r="27" spans="1:4" s="52" customFormat="1" ht="20.100000000000001" customHeight="1" x14ac:dyDescent="0.25">
      <c r="A27" s="51">
        <f>IF(B26&gt;"",MAX(A$4:A26)+1,"")</f>
        <v>2017</v>
      </c>
      <c r="B27" s="55" t="s">
        <v>687</v>
      </c>
      <c r="C27" s="55"/>
      <c r="D27" s="55"/>
    </row>
    <row r="28" spans="1:4" s="52" customFormat="1" ht="20.100000000000001" customHeight="1" x14ac:dyDescent="0.25">
      <c r="A28" s="51">
        <f>IF(B27&gt;"",MAX(A$4:A27)+1,"")</f>
        <v>2018</v>
      </c>
      <c r="B28" s="55" t="s">
        <v>808</v>
      </c>
      <c r="C28" s="55"/>
      <c r="D28" s="55"/>
    </row>
    <row r="29" spans="1:4" s="52" customFormat="1" ht="20.100000000000001" customHeight="1" x14ac:dyDescent="0.25">
      <c r="A29" s="51">
        <f>IF(B28&gt;"",MAX(A$4:A28)+1,"")</f>
        <v>2019</v>
      </c>
      <c r="B29" s="55" t="s">
        <v>688</v>
      </c>
      <c r="C29" s="55"/>
      <c r="D29" s="55"/>
    </row>
    <row r="30" spans="1:4" s="52" customFormat="1" ht="20.100000000000001" customHeight="1" x14ac:dyDescent="0.25">
      <c r="A30" s="51">
        <f>IF(B29&gt;"",MAX(A$4:A29)+1,"")</f>
        <v>2020</v>
      </c>
      <c r="B30" s="55" t="s">
        <v>929</v>
      </c>
      <c r="C30" s="55"/>
      <c r="D30" s="55"/>
    </row>
    <row r="31" spans="1:4" s="52" customFormat="1" ht="20.100000000000001" customHeight="1" x14ac:dyDescent="0.25">
      <c r="A31" s="51">
        <f>IF(B30&gt;"",MAX(A$4:A30)+1,"")</f>
        <v>2021</v>
      </c>
      <c r="B31" s="55" t="s">
        <v>929</v>
      </c>
      <c r="C31" s="55"/>
      <c r="D31" s="55"/>
    </row>
    <row r="32" spans="1:4" s="52" customFormat="1" ht="20.100000000000001" customHeight="1" x14ac:dyDescent="0.25">
      <c r="A32" s="51">
        <f>IF(B31&gt;"",MAX(A$4:A31)+1,"")</f>
        <v>2022</v>
      </c>
      <c r="B32" s="55" t="s">
        <v>687</v>
      </c>
      <c r="C32" s="55"/>
      <c r="D32" s="55"/>
    </row>
    <row r="33" spans="1:4" s="52" customFormat="1" ht="20.100000000000001" customHeight="1" x14ac:dyDescent="0.25">
      <c r="A33" s="51">
        <f>IF(B32&gt;"",MAX(A$4:A32)+1,"")</f>
        <v>2023</v>
      </c>
      <c r="B33" s="55" t="s">
        <v>966</v>
      </c>
      <c r="C33" s="55"/>
      <c r="D33" s="55"/>
    </row>
    <row r="34" spans="1:4" s="52" customFormat="1" ht="20.100000000000001" customHeight="1" x14ac:dyDescent="0.25">
      <c r="A34" s="51">
        <f>IF(B33&gt;"",MAX(A$4:A33)+1,"")</f>
        <v>2024</v>
      </c>
      <c r="B34" s="55"/>
      <c r="C34" s="55"/>
      <c r="D34" s="55"/>
    </row>
    <row r="35" spans="1:4" s="52" customFormat="1" ht="20.100000000000001" customHeight="1" x14ac:dyDescent="0.25">
      <c r="A35" s="51"/>
      <c r="B35" s="54" t="str">
        <f>_xlfn.IFS(A35&gt;0,VLOOKUP(A35,'Men''s Premier League'!A:D,5,FALSE),A35="","")</f>
        <v/>
      </c>
      <c r="C35" s="55"/>
    </row>
    <row r="36" spans="1:4" s="52" customFormat="1" ht="20.100000000000001" customHeight="1" x14ac:dyDescent="0.25">
      <c r="A36" s="51"/>
      <c r="B36" s="54" t="str">
        <f>_xlfn.IFS(A36&gt;0,VLOOKUP(A36,'Men''s Premier League'!A:D,5,FALSE),A36="","")</f>
        <v/>
      </c>
      <c r="C36" s="55"/>
    </row>
    <row r="37" spans="1:4" s="52" customFormat="1" ht="20.100000000000001" customHeight="1" x14ac:dyDescent="0.25">
      <c r="A37" s="51"/>
      <c r="B37" s="54" t="str">
        <f>_xlfn.IFS(A37&gt;0,VLOOKUP(A37,'Men''s Premier League'!A:D,5,FALSE),A37="","")</f>
        <v/>
      </c>
      <c r="C37" s="55"/>
    </row>
    <row r="38" spans="1:4" s="52" customFormat="1" ht="20.100000000000001" customHeight="1" x14ac:dyDescent="0.25">
      <c r="A38" s="51"/>
      <c r="B38" s="54" t="str">
        <f>_xlfn.IFS(A38&gt;0,VLOOKUP(A38,'Men''s Premier League'!A:D,5,FALSE),A38="","")</f>
        <v/>
      </c>
      <c r="C38" s="55"/>
    </row>
    <row r="39" spans="1:4" s="52" customFormat="1" ht="20.100000000000001" customHeight="1" x14ac:dyDescent="0.25">
      <c r="A39" s="51"/>
      <c r="B39" s="54" t="str">
        <f>_xlfn.IFS(A39&gt;0,VLOOKUP(A39,'Men''s Premier League'!A:D,5,FALSE),A39="","")</f>
        <v/>
      </c>
      <c r="C39" s="55"/>
    </row>
    <row r="40" spans="1:4" s="52" customFormat="1" ht="20.100000000000001" customHeight="1" x14ac:dyDescent="0.25">
      <c r="A40" s="51"/>
      <c r="B40" s="54" t="str">
        <f>_xlfn.IFS(A40&gt;0,VLOOKUP(A40,'Men''s Premier League'!A:D,5,FALSE),A40="","")</f>
        <v/>
      </c>
      <c r="C40" s="55"/>
    </row>
    <row r="41" spans="1:4" s="52" customFormat="1" ht="20.100000000000001" customHeight="1" x14ac:dyDescent="0.25">
      <c r="A41" s="51"/>
      <c r="B41" s="54" t="str">
        <f>_xlfn.IFS(A41&gt;0,VLOOKUP(A41,'Men''s Premier League'!A:D,5,FALSE),A41="","")</f>
        <v/>
      </c>
      <c r="C41" s="55"/>
    </row>
    <row r="42" spans="1:4" s="52" customFormat="1" ht="20.100000000000001" customHeight="1" x14ac:dyDescent="0.25">
      <c r="A42" s="51"/>
      <c r="B42" s="54" t="str">
        <f>_xlfn.IFS(A42&gt;0,VLOOKUP(A42,'Men''s Premier League'!A:D,5,FALSE),A42="","")</f>
        <v/>
      </c>
      <c r="C42" s="55"/>
    </row>
    <row r="43" spans="1:4" s="52" customFormat="1" ht="20.100000000000001" customHeight="1" x14ac:dyDescent="0.25">
      <c r="A43" s="51"/>
      <c r="B43" s="54" t="str">
        <f>_xlfn.IFS(A43&gt;0,VLOOKUP(A43,'Men''s Premier League'!A:D,5,FALSE),A43="","")</f>
        <v/>
      </c>
      <c r="C43" s="55"/>
    </row>
    <row r="44" spans="1:4" s="52" customFormat="1" ht="20.100000000000001" customHeight="1" x14ac:dyDescent="0.25">
      <c r="A44" s="51"/>
      <c r="B44" s="54" t="str">
        <f>_xlfn.IFS(A44&gt;0,VLOOKUP(A44,'Men''s Premier League'!A:D,5,FALSE),A44="","")</f>
        <v/>
      </c>
      <c r="C44" s="55"/>
    </row>
    <row r="45" spans="1:4" s="52" customFormat="1" ht="20.100000000000001" customHeight="1" x14ac:dyDescent="0.25">
      <c r="A45" s="51"/>
      <c r="B45" s="54" t="str">
        <f>_xlfn.IFS(A45&gt;0,VLOOKUP(A45,'Men''s Premier League'!A:D,5,FALSE),A45="","")</f>
        <v/>
      </c>
      <c r="C45" s="55"/>
    </row>
    <row r="46" spans="1:4" s="52" customFormat="1" ht="20.100000000000001" customHeight="1" x14ac:dyDescent="0.25">
      <c r="A46" s="51"/>
      <c r="B46" s="54" t="str">
        <f>_xlfn.IFS(A46&gt;0,VLOOKUP(A46,'Men''s Premier League'!A:D,5,FALSE),A46="","")</f>
        <v/>
      </c>
      <c r="C46" s="55"/>
    </row>
    <row r="47" spans="1:4" s="52" customFormat="1" ht="20.100000000000001" customHeight="1" x14ac:dyDescent="0.25">
      <c r="A47" s="51"/>
      <c r="B47" s="54" t="str">
        <f>_xlfn.IFS(A47&gt;0,VLOOKUP(A47,'Men''s Premier League'!A:D,5,FALSE),A47="","")</f>
        <v/>
      </c>
      <c r="C47" s="55"/>
    </row>
    <row r="48" spans="1:4" s="52" customFormat="1" ht="20.100000000000001" customHeight="1" x14ac:dyDescent="0.25">
      <c r="A48" s="51"/>
      <c r="B48" s="54" t="str">
        <f>_xlfn.IFS(A48&gt;0,VLOOKUP(A48,'Men''s Premier League'!A:D,5,FALSE),A48="","")</f>
        <v/>
      </c>
      <c r="C48" s="55"/>
    </row>
    <row r="49" spans="1:3" s="52" customFormat="1" ht="20.100000000000001" customHeight="1" x14ac:dyDescent="0.25">
      <c r="A49" s="51"/>
      <c r="B49" s="54" t="str">
        <f>_xlfn.IFS(A49&gt;0,VLOOKUP(A49,'Men''s Premier League'!A:D,5,FALSE),A49="","")</f>
        <v/>
      </c>
      <c r="C49" s="55"/>
    </row>
    <row r="50" spans="1:3" s="52" customFormat="1" ht="20.100000000000001" customHeight="1" x14ac:dyDescent="0.25">
      <c r="A50" s="51"/>
      <c r="B50" s="54" t="str">
        <f>_xlfn.IFS(A50&gt;0,VLOOKUP(A50,'Men''s Premier League'!A:D,5,FALSE),A50="","")</f>
        <v/>
      </c>
      <c r="C50" s="55"/>
    </row>
    <row r="51" spans="1:3" s="52" customFormat="1" ht="20.100000000000001" customHeight="1" x14ac:dyDescent="0.25">
      <c r="A51" s="51"/>
      <c r="B51" s="54" t="str">
        <f>_xlfn.IFS(A51&gt;0,VLOOKUP(A51,'Men''s Premier League'!A:D,5,FALSE),A51="","")</f>
        <v/>
      </c>
      <c r="C51" s="55"/>
    </row>
    <row r="52" spans="1:3" s="52" customFormat="1" ht="20.100000000000001" customHeight="1" x14ac:dyDescent="0.25">
      <c r="A52" s="51"/>
      <c r="B52" s="54" t="str">
        <f>_xlfn.IFS(A52&gt;0,VLOOKUP(A52,'Men''s Premier League'!A:D,5,FALSE),A52="","")</f>
        <v/>
      </c>
      <c r="C52" s="55"/>
    </row>
    <row r="53" spans="1:3" s="52" customFormat="1" ht="20.100000000000001" customHeight="1" x14ac:dyDescent="0.25">
      <c r="A53" s="51"/>
      <c r="B53" s="54" t="str">
        <f>_xlfn.IFS(A53&gt;0,VLOOKUP(A53,'Men''s Premier League'!A:D,5,FALSE),A53="","")</f>
        <v/>
      </c>
      <c r="C53" s="55"/>
    </row>
    <row r="54" spans="1:3" s="52" customFormat="1" ht="20.100000000000001" customHeight="1" x14ac:dyDescent="0.25">
      <c r="A54" s="51"/>
      <c r="B54" s="54" t="str">
        <f>_xlfn.IFS(A54&gt;0,VLOOKUP(A54,'Men''s Premier League'!A:D,5,FALSE),A54="","")</f>
        <v/>
      </c>
      <c r="C54" s="55"/>
    </row>
    <row r="55" spans="1:3" s="52" customFormat="1" ht="20.100000000000001" customHeight="1" x14ac:dyDescent="0.25">
      <c r="A55" s="51"/>
      <c r="B55" s="54" t="str">
        <f>_xlfn.IFS(A55&gt;0,VLOOKUP(A55,'Men''s Premier League'!A:D,5,FALSE),A55="","")</f>
        <v/>
      </c>
      <c r="C55" s="55"/>
    </row>
    <row r="56" spans="1:3" s="52" customFormat="1" ht="20.100000000000001" customHeight="1" x14ac:dyDescent="0.25">
      <c r="A56" s="51"/>
      <c r="B56" s="54" t="str">
        <f>_xlfn.IFS(A56&gt;0,VLOOKUP(A56,'Men''s Premier League'!A:D,5,FALSE),A56="","")</f>
        <v/>
      </c>
      <c r="C56" s="55"/>
    </row>
    <row r="57" spans="1:3" s="52" customFormat="1" ht="20.100000000000001" customHeight="1" x14ac:dyDescent="0.25">
      <c r="A57" s="51"/>
      <c r="B57" s="54" t="str">
        <f>_xlfn.IFS(A57&gt;0,VLOOKUP(A57,'Men''s Premier League'!A:D,5,FALSE),A57="","")</f>
        <v/>
      </c>
      <c r="C57" s="55"/>
    </row>
    <row r="58" spans="1:3" s="52" customFormat="1" ht="20.100000000000001" customHeight="1" x14ac:dyDescent="0.25">
      <c r="A58" s="51"/>
      <c r="B58" s="54" t="str">
        <f>_xlfn.IFS(A58&gt;0,VLOOKUP(A58,'Men''s Premier League'!A:D,5,FALSE),A58="","")</f>
        <v/>
      </c>
      <c r="C58" s="55"/>
    </row>
    <row r="59" spans="1:3" s="52" customFormat="1" ht="20.100000000000001" customHeight="1" x14ac:dyDescent="0.25">
      <c r="A59" s="51"/>
      <c r="B59" s="54" t="str">
        <f>_xlfn.IFS(A59&gt;0,VLOOKUP(A59,'Men''s Premier League'!A:D,5,FALSE),A59="","")</f>
        <v/>
      </c>
      <c r="C59" s="55"/>
    </row>
    <row r="60" spans="1:3" s="52" customFormat="1" ht="20.100000000000001" customHeight="1" x14ac:dyDescent="0.25">
      <c r="A60" s="51"/>
      <c r="B60" s="54" t="str">
        <f>_xlfn.IFS(A60&gt;0,VLOOKUP(A60,'Men''s Premier League'!A:D,5,FALSE),A60="","")</f>
        <v/>
      </c>
      <c r="C60" s="55"/>
    </row>
    <row r="61" spans="1:3" s="52" customFormat="1" ht="20.100000000000001" customHeight="1" x14ac:dyDescent="0.25">
      <c r="A61" s="51"/>
      <c r="B61" s="54" t="str">
        <f>_xlfn.IFS(A61&gt;0,VLOOKUP(A61,'Men''s Premier League'!A:D,5,FALSE),A61="","")</f>
        <v/>
      </c>
      <c r="C61" s="55"/>
    </row>
    <row r="62" spans="1:3" s="52" customFormat="1" ht="20.100000000000001" customHeight="1" x14ac:dyDescent="0.25">
      <c r="A62" s="51"/>
      <c r="B62" s="54" t="str">
        <f>_xlfn.IFS(A62&gt;0,VLOOKUP(A62,'Men''s Premier League'!A:D,5,FALSE),A62="","")</f>
        <v/>
      </c>
      <c r="C62" s="55"/>
    </row>
    <row r="63" spans="1:3" s="52" customFormat="1" ht="20.100000000000001" customHeight="1" x14ac:dyDescent="0.25">
      <c r="A63" s="51"/>
      <c r="B63" s="54" t="str">
        <f>_xlfn.IFS(A63&gt;0,VLOOKUP(A63,'Men''s Premier League'!A:D,5,FALSE),A63="","")</f>
        <v/>
      </c>
      <c r="C63" s="55"/>
    </row>
    <row r="64" spans="1:3" s="52" customFormat="1" ht="20.100000000000001" customHeight="1" x14ac:dyDescent="0.25">
      <c r="A64" s="51"/>
      <c r="B64" s="54" t="str">
        <f>_xlfn.IFS(A64&gt;0,VLOOKUP(A64,'Men''s Premier League'!A:D,5,FALSE),A64="","")</f>
        <v/>
      </c>
      <c r="C64" s="55"/>
    </row>
    <row r="65" spans="1:3" s="52" customFormat="1" ht="20.100000000000001" customHeight="1" x14ac:dyDescent="0.25">
      <c r="A65" s="51"/>
      <c r="B65" s="54" t="str">
        <f>_xlfn.IFS(A65&gt;0,VLOOKUP(A65,'Men''s Premier League'!A:D,5,FALSE),A65="","")</f>
        <v/>
      </c>
      <c r="C65" s="55"/>
    </row>
    <row r="66" spans="1:3" s="52" customFormat="1" ht="20.100000000000001" customHeight="1" x14ac:dyDescent="0.25">
      <c r="A66" s="51"/>
      <c r="B66" s="54" t="str">
        <f>_xlfn.IFS(A66&gt;0,VLOOKUP(A66,'Men''s Premier League'!A:D,5,FALSE),A66="","")</f>
        <v/>
      </c>
      <c r="C66" s="55"/>
    </row>
    <row r="67" spans="1:3" s="52" customFormat="1" ht="20.100000000000001" customHeight="1" x14ac:dyDescent="0.25">
      <c r="A67" s="51"/>
      <c r="B67" s="54" t="str">
        <f>_xlfn.IFS(A67&gt;0,VLOOKUP(A67,'Men''s Premier League'!A:D,5,FALSE),A67="","")</f>
        <v/>
      </c>
      <c r="C67" s="55"/>
    </row>
    <row r="68" spans="1:3" s="52" customFormat="1" ht="20.100000000000001" customHeight="1" x14ac:dyDescent="0.25">
      <c r="A68" s="51"/>
      <c r="B68" s="54" t="str">
        <f>_xlfn.IFS(A68&gt;0,VLOOKUP(A68,'Men''s Premier League'!A:D,5,FALSE),A68="","")</f>
        <v/>
      </c>
      <c r="C68" s="55"/>
    </row>
    <row r="69" spans="1:3" s="52" customFormat="1" ht="20.100000000000001" customHeight="1" x14ac:dyDescent="0.25">
      <c r="A69" s="51"/>
      <c r="B69" s="54" t="str">
        <f>_xlfn.IFS(A69&gt;0,VLOOKUP(A69,'Men''s Premier League'!A:D,5,FALSE),A69="","")</f>
        <v/>
      </c>
      <c r="C69" s="55"/>
    </row>
    <row r="70" spans="1:3" x14ac:dyDescent="0.3">
      <c r="B70" s="54" t="str">
        <f>_xlfn.IFS(A70&gt;0,VLOOKUP(A70,'Men''s Premier League'!A:D,5,FALSE),A70="","")</f>
        <v/>
      </c>
    </row>
    <row r="71" spans="1:3" x14ac:dyDescent="0.3">
      <c r="B71" s="54" t="str">
        <f>_xlfn.IFS(A71&gt;0,VLOOKUP(A71,'Men''s Premier League'!A:D,5,FALSE),A71="","")</f>
        <v/>
      </c>
    </row>
    <row r="72" spans="1:3" x14ac:dyDescent="0.3">
      <c r="B72" s="54" t="str">
        <f>_xlfn.IFS(A72&gt;0,VLOOKUP(A72,'Men''s Premier League'!A:D,5,FALSE),A72="","")</f>
        <v/>
      </c>
    </row>
    <row r="73" spans="1:3" x14ac:dyDescent="0.3">
      <c r="B73" s="54" t="str">
        <f>_xlfn.IFS(A73&gt;0,VLOOKUP(A73,'Men''s Premier League'!A:D,5,FALSE),A73="","")</f>
        <v/>
      </c>
    </row>
    <row r="74" spans="1:3" x14ac:dyDescent="0.3">
      <c r="B74" s="54" t="str">
        <f>_xlfn.IFS(A74&gt;0,VLOOKUP(A74,'Men''s Premier League'!A:D,5,FALSE),A74="","")</f>
        <v/>
      </c>
    </row>
    <row r="75" spans="1:3" x14ac:dyDescent="0.3">
      <c r="B75" s="54" t="str">
        <f>_xlfn.IFS(A75&gt;0,VLOOKUP(A75,'Men''s Premier League'!A:D,5,FALSE),A75="","")</f>
        <v/>
      </c>
    </row>
    <row r="76" spans="1:3" x14ac:dyDescent="0.3">
      <c r="B76" s="54" t="str">
        <f>_xlfn.IFS(A76&gt;0,VLOOKUP(A76,'Men''s Premier League'!A:D,5,FALSE),A76="","")</f>
        <v/>
      </c>
    </row>
    <row r="77" spans="1:3" x14ac:dyDescent="0.3">
      <c r="B77" s="54" t="str">
        <f>_xlfn.IFS(A77&gt;0,VLOOKUP(A77,'Men''s Premier League'!A:D,5,FALSE),A77="","")</f>
        <v/>
      </c>
    </row>
    <row r="78" spans="1:3" x14ac:dyDescent="0.3">
      <c r="B78" s="54" t="str">
        <f>_xlfn.IFS(A78&gt;0,VLOOKUP(A78,'Men''s Premier League'!A:D,5,FALSE),A78="","")</f>
        <v/>
      </c>
    </row>
  </sheetData>
  <mergeCells count="1">
    <mergeCell ref="B4:D4"/>
  </mergeCells>
  <hyperlinks>
    <hyperlink ref="C1" location="'Competitions Dashboard'!A1" display=" COMPETITIONS DASHBOARD" xr:uid="{0C013824-CA64-4587-8E31-1A98012C9DF3}"/>
    <hyperlink ref="D1" location="'Statistics Overview'!A1" display="STATISTICS OVERVIEW" xr:uid="{9F185081-D68B-4B8E-A3A7-23F90992800B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72960-C839-4876-9DBC-1338E1A5FB4C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FF112-1B79-4D25-B73D-7EE8E8E121BE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3890A-02DE-4088-8B82-D16A41D5543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E9852-42F7-459F-99AB-5217F6DDAA1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D1B17-03C6-4308-8349-5A2BCAB3E50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F93B1-6CEC-414F-8BDD-58A7E7A72A0E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42470-6578-40B6-B7CA-DE7B6A6B60EC}">
  <sheetPr>
    <pageSetUpPr fitToPage="1"/>
  </sheetPr>
  <dimension ref="A1:CE80"/>
  <sheetViews>
    <sheetView showGridLines="0" zoomScaleNormal="100" zoomScaleSheetLayoutView="20" workbookViewId="0">
      <pane xSplit="3" ySplit="5" topLeftCell="D6" activePane="bottomRight" state="frozen"/>
      <selection activeCell="C3" sqref="C3:D3"/>
      <selection pane="topRight" activeCell="C3" sqref="C3:D3"/>
      <selection pane="bottomLeft" activeCell="C3" sqref="C3:D3"/>
      <selection pane="bottomRight" activeCell="E12" sqref="E12"/>
    </sheetView>
  </sheetViews>
  <sheetFormatPr defaultColWidth="9.140625" defaultRowHeight="20.100000000000001" customHeight="1" x14ac:dyDescent="0.3"/>
  <cols>
    <col min="1" max="1" width="30.7109375" style="57" customWidth="1"/>
    <col min="2" max="3" width="8.5703125" style="57" customWidth="1"/>
    <col min="4" max="9" width="6.85546875" style="57" customWidth="1"/>
    <col min="10" max="11" width="6.85546875" customWidth="1"/>
    <col min="12" max="53" width="6.85546875" style="57" customWidth="1"/>
    <col min="54" max="83" width="6.7109375" style="57" customWidth="1"/>
    <col min="84" max="16384" width="9.140625" style="57"/>
  </cols>
  <sheetData>
    <row r="1" spans="1:83" ht="15" customHeight="1" x14ac:dyDescent="0.3">
      <c r="A1" s="122" t="s">
        <v>64</v>
      </c>
      <c r="B1" s="133"/>
      <c r="C1" s="191"/>
      <c r="D1" s="190"/>
      <c r="E1" s="190"/>
      <c r="F1" s="190"/>
      <c r="G1" s="190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</row>
    <row r="2" spans="1:83" ht="15" customHeight="1" thickBot="1" x14ac:dyDescent="0.35">
      <c r="A2" s="188"/>
      <c r="B2" s="188"/>
      <c r="C2" s="18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216" t="s">
        <v>907</v>
      </c>
      <c r="AC2" s="216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216" t="s">
        <v>207</v>
      </c>
      <c r="AU2" s="216"/>
      <c r="AV2" s="138"/>
      <c r="AW2" s="138"/>
      <c r="AX2" s="138"/>
    </row>
    <row r="3" spans="1:83" ht="24.95" customHeight="1" thickTop="1" x14ac:dyDescent="0.3">
      <c r="A3" s="227" t="s">
        <v>67</v>
      </c>
      <c r="B3" s="227"/>
      <c r="C3" s="228"/>
      <c r="D3" s="239" t="s">
        <v>68</v>
      </c>
      <c r="E3" s="213"/>
      <c r="F3" s="217" t="s">
        <v>69</v>
      </c>
      <c r="G3" s="225"/>
      <c r="H3" s="217" t="s">
        <v>70</v>
      </c>
      <c r="I3" s="225"/>
      <c r="J3" s="262" t="s">
        <v>117</v>
      </c>
      <c r="K3" s="263"/>
      <c r="L3" s="217" t="s">
        <v>71</v>
      </c>
      <c r="M3" s="225"/>
      <c r="N3" s="217" t="s">
        <v>72</v>
      </c>
      <c r="O3" s="225"/>
      <c r="P3" s="217" t="s">
        <v>901</v>
      </c>
      <c r="Q3" s="225"/>
      <c r="R3" s="217" t="s">
        <v>73</v>
      </c>
      <c r="S3" s="225"/>
      <c r="T3" s="217" t="s">
        <v>906</v>
      </c>
      <c r="U3" s="225"/>
      <c r="V3" s="217" t="s">
        <v>74</v>
      </c>
      <c r="W3" s="225"/>
      <c r="X3" s="217" t="s">
        <v>75</v>
      </c>
      <c r="Y3" s="225"/>
      <c r="Z3" s="212" t="s">
        <v>76</v>
      </c>
      <c r="AA3" s="213"/>
      <c r="AB3" s="217" t="s">
        <v>77</v>
      </c>
      <c r="AC3" s="225"/>
      <c r="AD3" s="221" t="s">
        <v>78</v>
      </c>
      <c r="AE3" s="222"/>
      <c r="AF3" s="217" t="s">
        <v>79</v>
      </c>
      <c r="AG3" s="225"/>
      <c r="AH3" s="217" t="s">
        <v>80</v>
      </c>
      <c r="AI3" s="225"/>
      <c r="AJ3" s="217" t="s">
        <v>81</v>
      </c>
      <c r="AK3" s="237"/>
      <c r="AL3" s="239" t="s">
        <v>82</v>
      </c>
      <c r="AM3" s="240"/>
      <c r="AN3" s="237" t="s">
        <v>83</v>
      </c>
      <c r="AO3" s="225"/>
      <c r="AP3" s="217" t="s">
        <v>84</v>
      </c>
      <c r="AQ3" s="225"/>
      <c r="AR3" s="217" t="s">
        <v>85</v>
      </c>
      <c r="AS3" s="225"/>
      <c r="AT3" s="243" t="s">
        <v>902</v>
      </c>
      <c r="AU3" s="244"/>
      <c r="AV3" s="217" t="s">
        <v>86</v>
      </c>
      <c r="AW3" s="225"/>
      <c r="AX3" s="212" t="s">
        <v>87</v>
      </c>
      <c r="AY3" s="213"/>
      <c r="AZ3" s="217" t="s">
        <v>88</v>
      </c>
      <c r="BA3" s="218"/>
      <c r="BB3" s="211"/>
      <c r="BC3" s="211"/>
      <c r="BD3" s="211"/>
      <c r="BE3" s="211"/>
      <c r="BF3" s="211"/>
      <c r="BG3" s="211"/>
      <c r="BH3" s="211"/>
      <c r="BI3" s="211"/>
      <c r="BJ3" s="211"/>
      <c r="BK3" s="211"/>
      <c r="BL3" s="211"/>
      <c r="BM3" s="211"/>
      <c r="BN3" s="211"/>
      <c r="BO3" s="211"/>
      <c r="BP3" s="211"/>
      <c r="BQ3" s="211"/>
      <c r="BR3" s="211"/>
      <c r="BS3" s="211"/>
      <c r="BT3" s="211"/>
      <c r="BU3" s="211"/>
      <c r="BV3" s="211"/>
      <c r="BW3" s="211"/>
      <c r="BX3" s="211"/>
      <c r="BY3" s="211"/>
      <c r="BZ3" s="211"/>
      <c r="CA3" s="211"/>
      <c r="CB3" s="211"/>
      <c r="CC3" s="211"/>
      <c r="CD3" s="211"/>
      <c r="CE3" s="211"/>
    </row>
    <row r="4" spans="1:83" ht="24.95" customHeight="1" thickBot="1" x14ac:dyDescent="0.35">
      <c r="A4" s="229"/>
      <c r="B4" s="229"/>
      <c r="C4" s="230"/>
      <c r="D4" s="247"/>
      <c r="E4" s="215"/>
      <c r="F4" s="219"/>
      <c r="G4" s="226"/>
      <c r="H4" s="219"/>
      <c r="I4" s="226"/>
      <c r="J4" s="214"/>
      <c r="K4" s="215"/>
      <c r="L4" s="219"/>
      <c r="M4" s="226"/>
      <c r="N4" s="219"/>
      <c r="O4" s="226"/>
      <c r="P4" s="219"/>
      <c r="Q4" s="226"/>
      <c r="R4" s="219"/>
      <c r="S4" s="226"/>
      <c r="T4" s="219"/>
      <c r="U4" s="226"/>
      <c r="V4" s="219"/>
      <c r="W4" s="226"/>
      <c r="X4" s="219"/>
      <c r="Y4" s="226"/>
      <c r="Z4" s="214"/>
      <c r="AA4" s="215"/>
      <c r="AB4" s="219"/>
      <c r="AC4" s="226"/>
      <c r="AD4" s="223"/>
      <c r="AE4" s="224"/>
      <c r="AF4" s="219"/>
      <c r="AG4" s="226"/>
      <c r="AH4" s="219"/>
      <c r="AI4" s="226"/>
      <c r="AJ4" s="219"/>
      <c r="AK4" s="238"/>
      <c r="AL4" s="241"/>
      <c r="AM4" s="242"/>
      <c r="AN4" s="238"/>
      <c r="AO4" s="226"/>
      <c r="AP4" s="219"/>
      <c r="AQ4" s="226"/>
      <c r="AR4" s="219"/>
      <c r="AS4" s="226"/>
      <c r="AT4" s="245"/>
      <c r="AU4" s="246"/>
      <c r="AV4" s="219"/>
      <c r="AW4" s="226"/>
      <c r="AX4" s="214"/>
      <c r="AY4" s="215"/>
      <c r="AZ4" s="219"/>
      <c r="BA4" s="220"/>
      <c r="BB4" s="211"/>
      <c r="BC4" s="211"/>
      <c r="BD4" s="211"/>
      <c r="BE4" s="211"/>
      <c r="BF4" s="211"/>
      <c r="BG4" s="211"/>
      <c r="BH4" s="211"/>
      <c r="BI4" s="211"/>
      <c r="BJ4" s="211"/>
      <c r="BK4" s="211"/>
      <c r="BL4" s="211"/>
      <c r="BM4" s="211"/>
      <c r="BN4" s="211"/>
      <c r="BO4" s="211"/>
      <c r="BP4" s="211"/>
      <c r="BQ4" s="211"/>
      <c r="BR4" s="211"/>
      <c r="BS4" s="211"/>
      <c r="BT4" s="211"/>
      <c r="BU4" s="211"/>
      <c r="BV4" s="211"/>
      <c r="BW4" s="211"/>
      <c r="BX4" s="211"/>
      <c r="BY4" s="211"/>
      <c r="BZ4" s="211"/>
      <c r="CA4" s="211"/>
      <c r="CB4" s="211"/>
      <c r="CC4" s="211"/>
      <c r="CD4" s="211"/>
      <c r="CE4" s="211"/>
    </row>
    <row r="5" spans="1:83" s="65" customFormat="1" ht="39.950000000000003" customHeight="1" thickTop="1" x14ac:dyDescent="0.25">
      <c r="A5" s="189" t="s">
        <v>891</v>
      </c>
      <c r="B5" s="187" t="s">
        <v>89</v>
      </c>
      <c r="C5" s="163" t="s">
        <v>90</v>
      </c>
      <c r="D5" s="165" t="s">
        <v>89</v>
      </c>
      <c r="E5" s="59" t="s">
        <v>90</v>
      </c>
      <c r="F5" s="58" t="s">
        <v>89</v>
      </c>
      <c r="G5" s="60" t="s">
        <v>90</v>
      </c>
      <c r="H5" s="58" t="s">
        <v>89</v>
      </c>
      <c r="I5" s="60" t="s">
        <v>90</v>
      </c>
      <c r="J5" s="58" t="s">
        <v>89</v>
      </c>
      <c r="K5" s="60" t="s">
        <v>90</v>
      </c>
      <c r="L5" s="58" t="s">
        <v>89</v>
      </c>
      <c r="M5" s="60" t="s">
        <v>90</v>
      </c>
      <c r="N5" s="58" t="s">
        <v>89</v>
      </c>
      <c r="O5" s="60" t="s">
        <v>90</v>
      </c>
      <c r="P5" s="61" t="s">
        <v>89</v>
      </c>
      <c r="Q5" s="62" t="s">
        <v>90</v>
      </c>
      <c r="R5" s="63" t="s">
        <v>89</v>
      </c>
      <c r="S5" s="62" t="s">
        <v>90</v>
      </c>
      <c r="T5" s="63" t="s">
        <v>89</v>
      </c>
      <c r="U5" s="62" t="s">
        <v>90</v>
      </c>
      <c r="V5" s="63" t="s">
        <v>89</v>
      </c>
      <c r="W5" s="62" t="s">
        <v>90</v>
      </c>
      <c r="X5" s="63" t="s">
        <v>89</v>
      </c>
      <c r="Y5" s="62" t="s">
        <v>90</v>
      </c>
      <c r="Z5" s="63" t="s">
        <v>89</v>
      </c>
      <c r="AA5" s="62" t="s">
        <v>90</v>
      </c>
      <c r="AB5" s="63" t="s">
        <v>89</v>
      </c>
      <c r="AC5" s="62" t="s">
        <v>90</v>
      </c>
      <c r="AD5" s="63" t="s">
        <v>89</v>
      </c>
      <c r="AE5" s="62" t="s">
        <v>90</v>
      </c>
      <c r="AF5" s="63" t="s">
        <v>89</v>
      </c>
      <c r="AG5" s="62" t="s">
        <v>90</v>
      </c>
      <c r="AH5" s="63" t="s">
        <v>89</v>
      </c>
      <c r="AI5" s="62" t="s">
        <v>90</v>
      </c>
      <c r="AJ5" s="63" t="s">
        <v>89</v>
      </c>
      <c r="AK5" s="62" t="s">
        <v>90</v>
      </c>
      <c r="AL5" s="63" t="s">
        <v>89</v>
      </c>
      <c r="AM5" s="62" t="s">
        <v>90</v>
      </c>
      <c r="AN5" s="63" t="s">
        <v>89</v>
      </c>
      <c r="AO5" s="62" t="s">
        <v>90</v>
      </c>
      <c r="AP5" s="63" t="s">
        <v>89</v>
      </c>
      <c r="AQ5" s="62" t="s">
        <v>90</v>
      </c>
      <c r="AR5" s="63" t="s">
        <v>89</v>
      </c>
      <c r="AS5" s="62" t="s">
        <v>90</v>
      </c>
      <c r="AT5" s="63" t="s">
        <v>89</v>
      </c>
      <c r="AU5" s="62" t="s">
        <v>90</v>
      </c>
      <c r="AV5" s="63" t="s">
        <v>89</v>
      </c>
      <c r="AW5" s="62" t="s">
        <v>90</v>
      </c>
      <c r="AX5" s="63" t="s">
        <v>89</v>
      </c>
      <c r="AY5" s="62" t="s">
        <v>90</v>
      </c>
      <c r="AZ5" s="63" t="s">
        <v>89</v>
      </c>
      <c r="BA5" s="139" t="s">
        <v>90</v>
      </c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</row>
    <row r="6" spans="1:83" s="70" customFormat="1" ht="20.100000000000001" customHeight="1" thickBot="1" x14ac:dyDescent="0.25">
      <c r="A6" s="193" t="s">
        <v>91</v>
      </c>
      <c r="B6" s="66">
        <f>SUM(D6+F6+H6+J6+L6+N6+P6+R6+T6+V6+X6+Z6+AB6+AD6+AF6+AH6+AJ6+AL6+AN6+AP6+AR6+AT6+AV6+AX6+AZ6)</f>
        <v>340</v>
      </c>
      <c r="C6" s="164">
        <f>SUM(E6+G6+I6+K6+M6+O6+Q6+S6+U6+W6+Y6+AA6+AC6+AE6+AG6+AI6+AK6+AM6+AO6+AQ6+AS6+AU6+AW6+AY6+BA6)</f>
        <v>333</v>
      </c>
      <c r="D6" s="166">
        <f t="shared" ref="D6:BA6" si="0">SUM(D7:D16)</f>
        <v>9</v>
      </c>
      <c r="E6" s="68">
        <f t="shared" si="0"/>
        <v>10</v>
      </c>
      <c r="F6" s="67">
        <f t="shared" si="0"/>
        <v>12</v>
      </c>
      <c r="G6" s="68">
        <f t="shared" si="0"/>
        <v>17</v>
      </c>
      <c r="H6" s="67">
        <f t="shared" si="0"/>
        <v>16</v>
      </c>
      <c r="I6" s="68">
        <f t="shared" si="0"/>
        <v>21</v>
      </c>
      <c r="J6" s="67">
        <f>SUM(J7:J16)</f>
        <v>4</v>
      </c>
      <c r="K6" s="68">
        <f>SUM(K7:K16)</f>
        <v>3</v>
      </c>
      <c r="L6" s="67">
        <f t="shared" si="0"/>
        <v>19</v>
      </c>
      <c r="M6" s="68">
        <f t="shared" si="0"/>
        <v>24</v>
      </c>
      <c r="N6" s="67">
        <f t="shared" si="0"/>
        <v>13</v>
      </c>
      <c r="O6" s="68">
        <f t="shared" si="0"/>
        <v>14</v>
      </c>
      <c r="P6" s="67">
        <f t="shared" si="0"/>
        <v>5</v>
      </c>
      <c r="Q6" s="68">
        <f t="shared" si="0"/>
        <v>3</v>
      </c>
      <c r="R6" s="67">
        <f t="shared" si="0"/>
        <v>3</v>
      </c>
      <c r="S6" s="68">
        <f t="shared" si="0"/>
        <v>6</v>
      </c>
      <c r="T6" s="67">
        <f t="shared" si="0"/>
        <v>25</v>
      </c>
      <c r="U6" s="68">
        <f t="shared" si="0"/>
        <v>23</v>
      </c>
      <c r="V6" s="67">
        <f t="shared" si="0"/>
        <v>21</v>
      </c>
      <c r="W6" s="68">
        <f t="shared" si="0"/>
        <v>19</v>
      </c>
      <c r="X6" s="67">
        <f t="shared" si="0"/>
        <v>3</v>
      </c>
      <c r="Y6" s="68">
        <f t="shared" si="0"/>
        <v>1</v>
      </c>
      <c r="Z6" s="67">
        <f t="shared" si="0"/>
        <v>14</v>
      </c>
      <c r="AA6" s="68">
        <f t="shared" si="0"/>
        <v>16</v>
      </c>
      <c r="AB6" s="67">
        <f t="shared" si="0"/>
        <v>70</v>
      </c>
      <c r="AC6" s="68">
        <f t="shared" si="0"/>
        <v>63</v>
      </c>
      <c r="AD6" s="67">
        <f t="shared" si="0"/>
        <v>51</v>
      </c>
      <c r="AE6" s="68">
        <f t="shared" si="0"/>
        <v>41</v>
      </c>
      <c r="AF6" s="67">
        <f t="shared" si="0"/>
        <v>14</v>
      </c>
      <c r="AG6" s="68">
        <f t="shared" si="0"/>
        <v>16</v>
      </c>
      <c r="AH6" s="67">
        <f t="shared" si="0"/>
        <v>3</v>
      </c>
      <c r="AI6" s="68">
        <f t="shared" si="0"/>
        <v>5</v>
      </c>
      <c r="AJ6" s="67">
        <f t="shared" si="0"/>
        <v>11</v>
      </c>
      <c r="AK6" s="68">
        <f t="shared" si="0"/>
        <v>8</v>
      </c>
      <c r="AL6" s="67">
        <f t="shared" si="0"/>
        <v>8</v>
      </c>
      <c r="AM6" s="68">
        <f t="shared" si="0"/>
        <v>8</v>
      </c>
      <c r="AN6" s="67">
        <f t="shared" si="0"/>
        <v>4</v>
      </c>
      <c r="AO6" s="68">
        <f t="shared" si="0"/>
        <v>3</v>
      </c>
      <c r="AP6" s="67">
        <f t="shared" si="0"/>
        <v>15</v>
      </c>
      <c r="AQ6" s="68">
        <f t="shared" si="0"/>
        <v>14</v>
      </c>
      <c r="AR6" s="67">
        <f t="shared" si="0"/>
        <v>4</v>
      </c>
      <c r="AS6" s="68">
        <f t="shared" si="0"/>
        <v>5</v>
      </c>
      <c r="AT6" s="67">
        <f t="shared" si="0"/>
        <v>6</v>
      </c>
      <c r="AU6" s="68">
        <f t="shared" si="0"/>
        <v>6</v>
      </c>
      <c r="AV6" s="67">
        <f t="shared" si="0"/>
        <v>0</v>
      </c>
      <c r="AW6" s="68">
        <f t="shared" si="0"/>
        <v>0</v>
      </c>
      <c r="AX6" s="67">
        <f t="shared" si="0"/>
        <v>2</v>
      </c>
      <c r="AY6" s="68">
        <f t="shared" si="0"/>
        <v>0</v>
      </c>
      <c r="AZ6" s="67">
        <f t="shared" si="0"/>
        <v>8</v>
      </c>
      <c r="BA6" s="140">
        <f t="shared" si="0"/>
        <v>7</v>
      </c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69"/>
      <c r="BX6" s="69"/>
      <c r="BY6" s="69"/>
      <c r="BZ6" s="69"/>
      <c r="CA6" s="69"/>
      <c r="CB6" s="69"/>
      <c r="CC6" s="69"/>
      <c r="CD6" s="69"/>
      <c r="CE6" s="69"/>
    </row>
    <row r="7" spans="1:83" ht="19.5" customHeight="1" thickTop="1" x14ac:dyDescent="0.3">
      <c r="A7" s="159" t="s">
        <v>92</v>
      </c>
      <c r="B7" s="71">
        <f>SUM(D7+F7+H7+L7+N7+P7+R7+T7+V7+X7+Z7+AB7+AD7+AF7+AH7+AJ7+AL7+AN7+AP7+AR7+AT7+AV7+AX7+AZ7)</f>
        <v>58</v>
      </c>
      <c r="C7" s="72">
        <f t="shared" ref="C7:C50" si="1">SUM(E7+G7+I7+M7+O7+Q7+S7+U7+W7+Y7+AA7+AC7+AE7+AG7+AI7+AK7+AM7+AO7+AQ7+AS7+AU7+AW7+AY7+BA7)</f>
        <v>52</v>
      </c>
      <c r="D7" s="167">
        <f>COUNTIF('Men''s Premier League'!$B:$B,D$3)</f>
        <v>0</v>
      </c>
      <c r="E7" s="74">
        <f>COUNTIF('Men''s Premier League'!$D:$D,D$3)</f>
        <v>1</v>
      </c>
      <c r="F7" s="73">
        <f>COUNTIF('Men''s Premier League'!$B:$B,F$3)</f>
        <v>0</v>
      </c>
      <c r="G7" s="74">
        <f>COUNTIF('Men''s Premier League'!$D:$D,F$3)</f>
        <v>0</v>
      </c>
      <c r="H7" s="73">
        <f>COUNTIF('Men''s Premier League'!$B:$B,H$3)</f>
        <v>3</v>
      </c>
      <c r="I7" s="74">
        <f>COUNTIF('Men''s Premier League'!$D:$D,H$3)</f>
        <v>2</v>
      </c>
      <c r="J7" s="73">
        <f>COUNTIF('Men''s Premier League'!$B:$B,J$3)</f>
        <v>0</v>
      </c>
      <c r="K7" s="74">
        <f>COUNTIF('Men''s Premier League'!$D:$D,J$3)</f>
        <v>0</v>
      </c>
      <c r="L7" s="73">
        <f>COUNTIF('Men''s Premier League'!$B:$B,L$3)</f>
        <v>7</v>
      </c>
      <c r="M7" s="74">
        <f>COUNTIF('Men''s Premier League'!$D:$D,L$3)</f>
        <v>5</v>
      </c>
      <c r="N7" s="73">
        <f>COUNTIF('Men''s Premier League'!$B:$B,N$3)</f>
        <v>2</v>
      </c>
      <c r="O7" s="74">
        <f>COUNTIF('Men''s Premier League'!$D:$D,N$3)</f>
        <v>0</v>
      </c>
      <c r="P7" s="73">
        <f>COUNTIF('Men''s Premier League'!$B:$B,P$3)</f>
        <v>0</v>
      </c>
      <c r="Q7" s="74">
        <f>COUNTIF('Men''s Premier League'!$D:$D,P$3)</f>
        <v>0</v>
      </c>
      <c r="R7" s="73">
        <f>COUNTIF('Men''s Premier League'!$B:$B,R$3)</f>
        <v>0</v>
      </c>
      <c r="S7" s="74">
        <f>COUNTIF('Men''s Premier League'!$D:$D,R$3)</f>
        <v>0</v>
      </c>
      <c r="T7" s="73">
        <f>COUNTIF('Men''s Premier League'!$B:$B,T$3)-'Statistics (Prev. Clubs)'!AD7</f>
        <v>3</v>
      </c>
      <c r="U7" s="74">
        <f>COUNTIF('Men''s Premier League'!$D:$D,T$3)-'Statistics (Prev. Clubs)'!AE7</f>
        <v>7</v>
      </c>
      <c r="V7" s="73">
        <f>COUNTIF('Men''s Premier League'!$B:$B,V$3)</f>
        <v>10</v>
      </c>
      <c r="W7" s="74">
        <f>COUNTIF('Men''s Premier League'!$D:$D,V$3)</f>
        <v>10</v>
      </c>
      <c r="X7" s="73">
        <f>COUNTIF('Men''s Premier League'!$B:$B,X$3)</f>
        <v>0</v>
      </c>
      <c r="Y7" s="74">
        <f>COUNTIF('Men''s Premier League'!$D:$D,X$3)</f>
        <v>0</v>
      </c>
      <c r="Z7" s="73">
        <f>COUNTIF('Men''s Premier League'!$B:$B,Z$3)</f>
        <v>0</v>
      </c>
      <c r="AA7" s="74">
        <f>COUNTIF('Men''s Premier League'!$D:$D,Z$3)</f>
        <v>0</v>
      </c>
      <c r="AB7" s="73">
        <f>COUNTIF('Men''s Premier League'!$B:$B,AB$2)</f>
        <v>15</v>
      </c>
      <c r="AC7" s="74">
        <f>COUNTIF('Men''s Premier League'!$D:$D,AB$2)</f>
        <v>12</v>
      </c>
      <c r="AD7" s="73">
        <f>COUNTIF('Men''s Premier League'!$B:$B,AD$3)</f>
        <v>11</v>
      </c>
      <c r="AE7" s="74">
        <f>COUNTIF('Men''s Premier League'!$D:$D,AD$3)</f>
        <v>9</v>
      </c>
      <c r="AF7" s="73">
        <f>COUNTIF('Men''s Premier League'!$B:$B,AF$3)</f>
        <v>4</v>
      </c>
      <c r="AG7" s="74">
        <f>COUNTIF('Men''s Premier League'!$D:$D,AF$3)</f>
        <v>4</v>
      </c>
      <c r="AH7" s="73">
        <f>COUNTIF('Men''s Premier League'!$B:$B,AH$3)</f>
        <v>0</v>
      </c>
      <c r="AI7" s="74">
        <f>COUNTIF('Men''s Premier League'!$D:$D,AH$3)</f>
        <v>0</v>
      </c>
      <c r="AJ7" s="73">
        <f>COUNTIF('Men''s Premier League'!$B:$B,AJ$3)</f>
        <v>0</v>
      </c>
      <c r="AK7" s="74">
        <f>COUNTIF('Men''s Premier League'!$D:$D,AJ$3)</f>
        <v>0</v>
      </c>
      <c r="AL7" s="73">
        <f>COUNTIF('Men''s Premier League'!$B:$B,AL$3)</f>
        <v>0</v>
      </c>
      <c r="AM7" s="74">
        <f>COUNTIF('Men''s Premier League'!$D:$D,AL$3)</f>
        <v>0</v>
      </c>
      <c r="AN7" s="73">
        <f>COUNTIF('Men''s Premier League'!$B:$B,AN$3)</f>
        <v>0</v>
      </c>
      <c r="AO7" s="74">
        <f>COUNTIF('Men''s Premier League'!$D:$D,AN$3)</f>
        <v>0</v>
      </c>
      <c r="AP7" s="73">
        <f>COUNTIF('Men''s Premier League'!$B:$B,AP$3)</f>
        <v>3</v>
      </c>
      <c r="AQ7" s="74">
        <f>COUNTIF('Men''s Premier League'!$D:$D,AP$3)</f>
        <v>2</v>
      </c>
      <c r="AR7" s="73">
        <f>COUNTIF('Men''s Premier League'!$B:$B,AR$3)</f>
        <v>0</v>
      </c>
      <c r="AS7" s="74">
        <f>COUNTIF('Men''s Premier League'!$D:$D,AR$3)</f>
        <v>0</v>
      </c>
      <c r="AT7" s="73">
        <f>COUNTIF('Men''s Premier League'!$B:$B,AT$3)+COUNTIF('Men''s Premier League'!$B:$B,AT$2)</f>
        <v>0</v>
      </c>
      <c r="AU7" s="74">
        <f>COUNTIF('Men''s Premier League'!$D:$D,AT$3)</f>
        <v>0</v>
      </c>
      <c r="AV7" s="73">
        <f>COUNTIF('Men''s Premier League'!$B:$B,AV$3)</f>
        <v>0</v>
      </c>
      <c r="AW7" s="74">
        <f>COUNTIF('Men''s Premier League'!$D:$D,AV$3)</f>
        <v>0</v>
      </c>
      <c r="AX7" s="73">
        <f>COUNTIF('Men''s Premier League'!$B:$B,AX$3)</f>
        <v>0</v>
      </c>
      <c r="AY7" s="74">
        <f>COUNTIF('Men''s Premier League'!$D:$D,AX$3)</f>
        <v>0</v>
      </c>
      <c r="AZ7" s="73">
        <f>COUNTIF('Men''s Premier League'!$B:$B,AZ$3)</f>
        <v>0</v>
      </c>
      <c r="BA7" s="141">
        <f>COUNTIF('Men''s Premier League'!$D:$D,AZ$3)</f>
        <v>0</v>
      </c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</row>
    <row r="8" spans="1:83" ht="20.100000000000001" hidden="1" customHeight="1" x14ac:dyDescent="0.3">
      <c r="A8" s="159" t="s">
        <v>93</v>
      </c>
      <c r="B8" s="76">
        <f>SUM(D8+F8+H8+L8+N8+P8+R8+T8+V8+X8+Z8+AB8+AD8+AF8+AH8+AJ8+AL8+AN8+AP8+AR8+AT8+AV8+AX8+AZ8)</f>
        <v>32</v>
      </c>
      <c r="C8" s="77">
        <f t="shared" si="1"/>
        <v>32</v>
      </c>
      <c r="D8" s="168">
        <f>COUNTIF('Men''s Premier Reserve'!$B:$B,D$3)</f>
        <v>0</v>
      </c>
      <c r="E8" s="79">
        <f>COUNTIF('Men''s Premier Reserve'!$D:$D,D$3)</f>
        <v>0</v>
      </c>
      <c r="F8" s="78">
        <f>COUNTIF('Men''s Premier Reserve'!$B:$B,F$3)</f>
        <v>0</v>
      </c>
      <c r="G8" s="79">
        <f>COUNTIF('Men''s Premier Reserve'!$D:$D,F$3)</f>
        <v>1</v>
      </c>
      <c r="H8" s="78">
        <f>COUNTIF('Men''s Premier Reserve'!$B:$B,H$3)</f>
        <v>0</v>
      </c>
      <c r="I8" s="79">
        <f>COUNTIF('Men''s Premier Reserve'!$D:$D,H$3)</f>
        <v>0</v>
      </c>
      <c r="J8" s="78">
        <f>COUNTIF('Men''s Premier Reserve'!$B:$B,J$3)</f>
        <v>0</v>
      </c>
      <c r="K8" s="79">
        <f>COUNTIF('Men''s Premier Reserve'!$D:$D,J$3)</f>
        <v>0</v>
      </c>
      <c r="L8" s="78">
        <f>COUNTIF('Men''s Premier Reserve'!$B:$B,L$3)</f>
        <v>4</v>
      </c>
      <c r="M8" s="79">
        <f>COUNTIF('Men''s Premier Reserve'!$D:$D,L$3)</f>
        <v>4</v>
      </c>
      <c r="N8" s="78">
        <f>COUNTIF('Men''s Premier Reserve'!$B:$B,N$3)</f>
        <v>0</v>
      </c>
      <c r="O8" s="79">
        <f>COUNTIF('Men''s Premier Reserve'!$D:$D,N$3)</f>
        <v>0</v>
      </c>
      <c r="P8" s="78">
        <f>COUNTIF('Men''s Premier Reserve'!$B:$B,P$3)</f>
        <v>0</v>
      </c>
      <c r="Q8" s="79">
        <f>COUNTIF('Men''s Premier Reserve'!$D:$D,P$3)</f>
        <v>0</v>
      </c>
      <c r="R8" s="78">
        <f>COUNTIF('Men''s Premier Reserve'!$B:$B,R$3)</f>
        <v>0</v>
      </c>
      <c r="S8" s="79">
        <f>COUNTIF('Men''s Premier Reserve'!$D:$D,R$3)</f>
        <v>0</v>
      </c>
      <c r="T8" s="78">
        <f>COUNTIF('Men''s Premier Reserve'!$B:$B,T$3)-'Statistics (Prev. Clubs)'!AD8</f>
        <v>2</v>
      </c>
      <c r="U8" s="79">
        <f>COUNTIF('Men''s Premier Reserve'!$D:$D,T$3)-'Statistics (Prev. Clubs)'!AE8</f>
        <v>2</v>
      </c>
      <c r="V8" s="78">
        <f>COUNTIF('Men''s Premier Reserve'!$B:$B,V$3)</f>
        <v>2</v>
      </c>
      <c r="W8" s="79">
        <f>COUNTIF('Men''s Premier Reserve'!$D:$D,V$3)</f>
        <v>0</v>
      </c>
      <c r="X8" s="78">
        <f>COUNTIF('Men''s Premier Reserve'!$B:$B,X$3)</f>
        <v>0</v>
      </c>
      <c r="Y8" s="79">
        <f>COUNTIF('Men''s Premier Reserve'!$D:$D,X$3)</f>
        <v>0</v>
      </c>
      <c r="Z8" s="78">
        <f>COUNTIF('Men''s Premier Reserve'!$B:$B,Z$3)</f>
        <v>0</v>
      </c>
      <c r="AA8" s="79">
        <f>COUNTIF('Men''s Premier Reserve'!$D:$D,Z$3)</f>
        <v>0</v>
      </c>
      <c r="AB8" s="78">
        <f>COUNTIF('Men''s Premier Reserve'!$B:$B,AB$2)</f>
        <v>14</v>
      </c>
      <c r="AC8" s="79">
        <f>COUNTIF('Men''s Premier Reserve'!$D:$D,AB$2)</f>
        <v>14</v>
      </c>
      <c r="AD8" s="78">
        <f>COUNTIF('Men''s Premier Reserve'!$B:$B,AD$3)</f>
        <v>10</v>
      </c>
      <c r="AE8" s="79">
        <f>COUNTIF('Men''s Premier Reserve'!$D:$D,AD$3)</f>
        <v>7</v>
      </c>
      <c r="AF8" s="78">
        <f>COUNTIF('Men''s Premier Reserve'!$B:$B,AF$3)</f>
        <v>0</v>
      </c>
      <c r="AG8" s="79">
        <f>COUNTIF('Men''s Premier Reserve'!$D:$D,AF$3)</f>
        <v>3</v>
      </c>
      <c r="AH8" s="78">
        <f>COUNTIF('Men''s Premier Reserve'!$B:$B,AH$3)</f>
        <v>0</v>
      </c>
      <c r="AI8" s="79">
        <f>COUNTIF('Men''s Premier Reserve'!$D:$D,AH$3)</f>
        <v>0</v>
      </c>
      <c r="AJ8" s="78">
        <f>COUNTIF('Men''s Premier Reserve'!$B:$B,AJ$3)</f>
        <v>0</v>
      </c>
      <c r="AK8" s="79">
        <f>COUNTIF('Men''s Premier Reserve'!$D:$D,AJ$3)</f>
        <v>0</v>
      </c>
      <c r="AL8" s="78">
        <f>COUNTIF('Men''s Premier Reserve'!$B:$B,AL$3)</f>
        <v>0</v>
      </c>
      <c r="AM8" s="79">
        <f>COUNTIF('Men''s Premier Reserve'!$D:$D,AL$3)</f>
        <v>0</v>
      </c>
      <c r="AN8" s="78">
        <f>COUNTIF('Men''s Premier Reserve'!$B:$B,AN$3)</f>
        <v>0</v>
      </c>
      <c r="AO8" s="79">
        <f>COUNTIF('Men''s Premier Reserve'!$D:$D,AN$3)</f>
        <v>0</v>
      </c>
      <c r="AP8" s="78">
        <f>COUNTIF('Men''s Premier Reserve'!$B:$B,AP$3)</f>
        <v>0</v>
      </c>
      <c r="AQ8" s="79">
        <f>COUNTIF('Men''s Premier Reserve'!$D:$D,AP$3)</f>
        <v>1</v>
      </c>
      <c r="AR8" s="78">
        <f>COUNTIF('Men''s Premier Reserve'!$B:$B,AR$3)</f>
        <v>0</v>
      </c>
      <c r="AS8" s="79">
        <f>COUNTIF('Men''s Premier Reserve'!$D:$D,AR$3)</f>
        <v>0</v>
      </c>
      <c r="AT8" s="78">
        <f>COUNTIF('Men''s Premier Reserve'!$B:$B,AT$3)+COUNTIF('Men''s Premier Reserve'!$B:$B,AT$2)</f>
        <v>0</v>
      </c>
      <c r="AU8" s="79">
        <f>COUNTIF('Men''s Premier Reserve'!$D:$D,AT$3)</f>
        <v>0</v>
      </c>
      <c r="AV8" s="78">
        <f>COUNTIF('Men''s Premier Reserve'!$B:$B,AV$3)</f>
        <v>0</v>
      </c>
      <c r="AW8" s="79">
        <f>COUNTIF('Men''s Premier Reserve'!$D:$D,AV$3)</f>
        <v>0</v>
      </c>
      <c r="AX8" s="78">
        <f>COUNTIF('Men''s Premier Reserve'!$B:$B,AX$3)</f>
        <v>0</v>
      </c>
      <c r="AY8" s="79">
        <f>COUNTIF('Men''s Premier Reserve'!$D:$D,AX$3)</f>
        <v>0</v>
      </c>
      <c r="AZ8" s="78">
        <f>COUNTIF('Men''s Premier Reserve'!$B:$B,AZ$3)</f>
        <v>0</v>
      </c>
      <c r="BA8" s="142">
        <f>COUNTIF('Men''s Premier Reserve'!$D:$D,AZ$3)</f>
        <v>0</v>
      </c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</row>
    <row r="9" spans="1:83" ht="20.100000000000001" customHeight="1" x14ac:dyDescent="0.3">
      <c r="A9" s="159" t="s">
        <v>950</v>
      </c>
      <c r="B9" s="76">
        <f t="shared" ref="B9" si="2">SUM(D9+F9+H9+L9+N9+P9+R9+T9+V9+X9+Z9+AB9+AD9+AF9+AH9+AJ9+AL9+AN9+AP9+AR9+AT9+AV9+AX9+AZ9)</f>
        <v>37</v>
      </c>
      <c r="C9" s="77">
        <f t="shared" ref="C9" si="3">SUM(E9+G9+I9+M9+O9+Q9+S9+U9+W9+Y9+AA9+AC9+AE9+AG9+AI9+AK9+AM9+AO9+AQ9+AS9+AU9+AW9+AY9+BA9)</f>
        <v>38</v>
      </c>
      <c r="D9" s="168">
        <f>COUNTIF('Men''s Championship League'!$B:$B,D$3)</f>
        <v>0</v>
      </c>
      <c r="E9" s="79">
        <f>COUNTIF('Men''s Championship League'!$D:$D,D$3)</f>
        <v>0</v>
      </c>
      <c r="F9" s="78">
        <f>COUNTIF('Men''s Championship League'!$B:$B,F$3)</f>
        <v>0</v>
      </c>
      <c r="G9" s="79">
        <f>COUNTIF('Men''s Championship League'!$D:$D,F$3)</f>
        <v>2</v>
      </c>
      <c r="H9" s="78">
        <f>COUNTIF('Men''s Championship League'!$B:$B,H$3)</f>
        <v>1</v>
      </c>
      <c r="I9" s="79">
        <f>COUNTIF('Men''s Championship League'!$D:$D,H$3)</f>
        <v>2</v>
      </c>
      <c r="J9" s="78">
        <f>COUNTIF('Men''s Championship League'!$B:$B,J$3)</f>
        <v>0</v>
      </c>
      <c r="K9" s="79">
        <f>COUNTIF('Men''s Championship League'!$D:$D,J$3)</f>
        <v>0</v>
      </c>
      <c r="L9" s="78">
        <f>COUNTIF('Men''s Championship League'!$B:$B,L$3)</f>
        <v>4</v>
      </c>
      <c r="M9" s="79">
        <f>COUNTIF('Men''s Championship League'!$D:$D,L$3)</f>
        <v>5</v>
      </c>
      <c r="N9" s="78">
        <f>COUNTIF('Men''s Championship League'!$B:$B,N$3)</f>
        <v>0</v>
      </c>
      <c r="O9" s="79">
        <f>COUNTIF('Men''s Championship League'!$D:$D,N$3)</f>
        <v>0</v>
      </c>
      <c r="P9" s="78">
        <f>COUNTIF('Men''s Championship League'!$B:$B,P$3)</f>
        <v>0</v>
      </c>
      <c r="Q9" s="79">
        <f>COUNTIF('Men''s Championship League'!$D:$D,P$3)</f>
        <v>0</v>
      </c>
      <c r="R9" s="78">
        <f>COUNTIF('Men''s Championship League'!$B:$B,R$3)</f>
        <v>0</v>
      </c>
      <c r="S9" s="79">
        <f>COUNTIF('Men''s Championship League'!$D:$D,R$3)</f>
        <v>0</v>
      </c>
      <c r="T9" s="78">
        <f>COUNTIF('Men''s Championship League'!$B:$B,T$3)-'Statistics (Prev. Clubs)'!AD9</f>
        <v>2</v>
      </c>
      <c r="U9" s="79">
        <f>COUNTIF('Men''s Championship League'!$D:$D,T$3)-'Statistics (Prev. Clubs)'!AE9</f>
        <v>2</v>
      </c>
      <c r="V9" s="78">
        <f>COUNTIF('Men''s Championship League'!$B:$B,V$3)</f>
        <v>2</v>
      </c>
      <c r="W9" s="79">
        <f>COUNTIF('Men''s Championship League'!$D:$D,V$3)</f>
        <v>0</v>
      </c>
      <c r="X9" s="78">
        <f>COUNTIF('Men''s Championship League'!$B:$B,X$3)</f>
        <v>0</v>
      </c>
      <c r="Y9" s="79">
        <f>COUNTIF('Men''s Championship League'!$D:$D,X$3)</f>
        <v>0</v>
      </c>
      <c r="Z9" s="78">
        <f>COUNTIF('Men''s Championship League'!$B:$B,Z$3)</f>
        <v>0</v>
      </c>
      <c r="AA9" s="79">
        <f>COUNTIF('Men''s Championship League'!$D:$D,Z$3)</f>
        <v>1</v>
      </c>
      <c r="AB9" s="78">
        <f>COUNTIF('Men''s Championship League'!$B:$B,AB$2)</f>
        <v>16</v>
      </c>
      <c r="AC9" s="79">
        <f>COUNTIF('Men''s Championship League'!$D:$D,AB$2)</f>
        <v>15</v>
      </c>
      <c r="AD9" s="78">
        <f>COUNTIF('Men''s Championship League'!$B:$B,AD$3)</f>
        <v>10</v>
      </c>
      <c r="AE9" s="79">
        <f>COUNTIF('Men''s Championship League'!$D:$D,AD$3)</f>
        <v>7</v>
      </c>
      <c r="AF9" s="78">
        <f>COUNTIF('Men''s Championship League'!$B:$B,AF$3)</f>
        <v>0</v>
      </c>
      <c r="AG9" s="79">
        <f>COUNTIF('Men''s Championship League'!$D:$D,AF$3)</f>
        <v>3</v>
      </c>
      <c r="AH9" s="78">
        <f>COUNTIF('Men''s Championship League'!$B:$B,AH$3)</f>
        <v>0</v>
      </c>
      <c r="AI9" s="79">
        <f>COUNTIF('Men''s Championship League'!$D:$D,AH$3)</f>
        <v>0</v>
      </c>
      <c r="AJ9" s="78">
        <f>COUNTIF('Men''s Championship League'!$B:$B,AJ$3)</f>
        <v>2</v>
      </c>
      <c r="AK9" s="79">
        <f>COUNTIF('Men''s Championship League'!$D:$D,AJ$3)</f>
        <v>0</v>
      </c>
      <c r="AL9" s="78">
        <f>COUNTIF('Men''s Championship League'!$B:$B,AL$3)</f>
        <v>0</v>
      </c>
      <c r="AM9" s="79">
        <f>COUNTIF('Men''s Championship League'!$D:$D,AL$3)</f>
        <v>0</v>
      </c>
      <c r="AN9" s="78">
        <f>COUNTIF('Men''s Championship League'!$B:$B,AN$3)</f>
        <v>0</v>
      </c>
      <c r="AO9" s="79">
        <f>COUNTIF('Men''s Championship League'!$D:$D,AN$3)</f>
        <v>0</v>
      </c>
      <c r="AP9" s="78">
        <f>COUNTIF('Men''s Championship League'!$B:$B,AP$3)</f>
        <v>0</v>
      </c>
      <c r="AQ9" s="79">
        <f>COUNTIF('Men''s Championship League'!$D:$D,AP$3)</f>
        <v>1</v>
      </c>
      <c r="AR9" s="78">
        <f>COUNTIF('Men''s Championship League'!$B:$B,AR$3)</f>
        <v>0</v>
      </c>
      <c r="AS9" s="79">
        <f>COUNTIF('Men''s Championship League'!$D:$D,AR$3)</f>
        <v>0</v>
      </c>
      <c r="AT9" s="78">
        <f>COUNTIF('Men''s Championship League'!$B:$B,AT$3)+COUNTIF('Men''s Championship League'!$B:$B,AT$2)</f>
        <v>0</v>
      </c>
      <c r="AU9" s="79">
        <f>COUNTIF('Men''s Championship League'!$D:$D,AT$3)</f>
        <v>0</v>
      </c>
      <c r="AV9" s="78">
        <f>COUNTIF('Men''s Championship League'!$B:$B,AV$3)</f>
        <v>0</v>
      </c>
      <c r="AW9" s="79">
        <f>COUNTIF('Men''s Championship League'!$D:$D,AV$3)</f>
        <v>0</v>
      </c>
      <c r="AX9" s="78">
        <f>COUNTIF('Men''s Championship League'!$B:$B,AX$3)</f>
        <v>0</v>
      </c>
      <c r="AY9" s="79">
        <f>COUNTIF('Men''s Championship League'!$D:$D,AX$3)</f>
        <v>0</v>
      </c>
      <c r="AZ9" s="78">
        <f>COUNTIF('Men''s Championship League'!$B:$B,AZ$3)</f>
        <v>0</v>
      </c>
      <c r="BA9" s="142">
        <f>COUNTIF('Men''s Championship League'!$D:$D,AZ$3)</f>
        <v>0</v>
      </c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</row>
    <row r="10" spans="1:83" ht="20.100000000000001" customHeight="1" x14ac:dyDescent="0.3">
      <c r="A10" s="159" t="s">
        <v>94</v>
      </c>
      <c r="B10" s="76">
        <f t="shared" ref="B10:B16" si="4">SUM(D10+F10+H10+L10+N10+P10+R10+T10+V10+X10+Z10+AB10+AD10+AF10+AH10+AJ10+AL10+AN10+AP10+AR10+AT10+AV10+AX10+AZ10)</f>
        <v>25</v>
      </c>
      <c r="C10" s="77">
        <f t="shared" si="1"/>
        <v>27</v>
      </c>
      <c r="D10" s="168">
        <f>COUNTIF('Men''s League One'!$B:$B,D$3)</f>
        <v>2</v>
      </c>
      <c r="E10" s="79">
        <f>COUNTIF('Men''s League One'!$D:$D,D$3)</f>
        <v>2</v>
      </c>
      <c r="F10" s="78">
        <f>COUNTIF('Men''s League One'!$B:$B,F$3)</f>
        <v>2</v>
      </c>
      <c r="G10" s="79">
        <f>COUNTIF('Men''s League One'!$D:$D,F$3)</f>
        <v>3</v>
      </c>
      <c r="H10" s="78">
        <f>COUNTIF('Men''s League One'!$B:$B,H$3)</f>
        <v>4</v>
      </c>
      <c r="I10" s="79">
        <f>COUNTIF('Men''s League One'!$D:$D,H$3)</f>
        <v>4</v>
      </c>
      <c r="J10" s="78">
        <f>COUNTIF('Men''s League One'!$B:$B,J$3)</f>
        <v>3</v>
      </c>
      <c r="K10" s="79">
        <f>COUNTIF('Men''s League One'!$D:$D,J$3)</f>
        <v>2</v>
      </c>
      <c r="L10" s="78">
        <f>COUNTIF('Men''s League One'!$B:$B,L$3)</f>
        <v>1</v>
      </c>
      <c r="M10" s="79">
        <f>COUNTIF('Men''s League One'!$D:$D,L$3)</f>
        <v>2</v>
      </c>
      <c r="N10" s="78">
        <f>COUNTIF('Men''s League One'!$B:$B,N$3)</f>
        <v>1</v>
      </c>
      <c r="O10" s="79">
        <f>COUNTIF('Men''s League One'!$D:$D,N$3)</f>
        <v>3</v>
      </c>
      <c r="P10" s="78">
        <f>COUNTIF('Men''s League One'!$B:$B,P$3)</f>
        <v>0</v>
      </c>
      <c r="Q10" s="79">
        <f>COUNTIF('Men''s League One'!$D:$D,P$3)</f>
        <v>0</v>
      </c>
      <c r="R10" s="78">
        <f>COUNTIF('Men''s League One'!$B:$B,R$3)</f>
        <v>0</v>
      </c>
      <c r="S10" s="79">
        <f>COUNTIF('Men''s League One'!$D:$D,R$3)</f>
        <v>0</v>
      </c>
      <c r="T10" s="78">
        <f>COUNTIF('Men''s League One'!$B:$B,T$3)-'Statistics (Prev. Clubs)'!AD9</f>
        <v>2</v>
      </c>
      <c r="U10" s="79">
        <f>COUNTIF('Men''s League One'!$D:$D,T$3)-'Statistics (Prev. Clubs)'!AE9</f>
        <v>1</v>
      </c>
      <c r="V10" s="78">
        <f>COUNTIF('Men''s League One'!$B:$B,V$3)</f>
        <v>1</v>
      </c>
      <c r="W10" s="79">
        <f>COUNTIF('Men''s League One'!$D:$D,V$3)</f>
        <v>3</v>
      </c>
      <c r="X10" s="78">
        <f>COUNTIF('Men''s League One'!$B:$B,X$3)</f>
        <v>0</v>
      </c>
      <c r="Y10" s="79">
        <f>COUNTIF('Men''s League One'!$D:$D,X$3)</f>
        <v>0</v>
      </c>
      <c r="Z10" s="78">
        <f>COUNTIF('Men''s League One'!$B:$B,Z$3)</f>
        <v>3</v>
      </c>
      <c r="AA10" s="79">
        <f>COUNTIF('Men''s League One'!$D:$D,Z$3)</f>
        <v>2</v>
      </c>
      <c r="AB10" s="78">
        <f>COUNTIF('Men''s League One'!$B:$B,AB$2)</f>
        <v>1</v>
      </c>
      <c r="AC10" s="79">
        <f>COUNTIF('Men''s League One'!$D:$D,AB$2)</f>
        <v>1</v>
      </c>
      <c r="AD10" s="78">
        <f>COUNTIF('Men''s League One'!$B:$B,AD$3)</f>
        <v>0</v>
      </c>
      <c r="AE10" s="79">
        <f>COUNTIF('Men''s League One'!$D:$D,AD$3)</f>
        <v>0</v>
      </c>
      <c r="AF10" s="78">
        <f>COUNTIF('Men''s League One'!$B:$B,AF$3)</f>
        <v>0</v>
      </c>
      <c r="AG10" s="79">
        <f>COUNTIF('Men''s League One'!$D:$D,AF$3)</f>
        <v>0</v>
      </c>
      <c r="AH10" s="78">
        <f>COUNTIF('Men''s League One'!$B:$B,AH$3)</f>
        <v>0</v>
      </c>
      <c r="AI10" s="79">
        <f>COUNTIF('Men''s League One'!$D:$D,AH$3)</f>
        <v>0</v>
      </c>
      <c r="AJ10" s="78">
        <f>COUNTIF('Men''s League One'!$B:$B,AJ$3)</f>
        <v>1</v>
      </c>
      <c r="AK10" s="79">
        <f>COUNTIF('Men''s League One'!$D:$D,AJ$3)</f>
        <v>1</v>
      </c>
      <c r="AL10" s="78">
        <f>COUNTIF('Men''s League One'!$B:$B,AL$3)</f>
        <v>1</v>
      </c>
      <c r="AM10" s="79">
        <f>COUNTIF('Men''s League One'!$D:$D,AL$3)</f>
        <v>2</v>
      </c>
      <c r="AN10" s="78">
        <f>COUNTIF('Men''s League One'!$B:$B,AN$3)</f>
        <v>1</v>
      </c>
      <c r="AO10" s="79">
        <f>COUNTIF('Men''s League One'!$D:$D,AN$3)</f>
        <v>1</v>
      </c>
      <c r="AP10" s="78">
        <f>COUNTIF('Men''s League One'!$B:$B,AP$3)</f>
        <v>2</v>
      </c>
      <c r="AQ10" s="79">
        <f>COUNTIF('Men''s League One'!$D:$D,AP$3)</f>
        <v>1</v>
      </c>
      <c r="AR10" s="78">
        <f>COUNTIF('Men''s League One'!$B:$B,AR$3)</f>
        <v>1</v>
      </c>
      <c r="AS10" s="79">
        <f>COUNTIF('Men''s League One'!$D:$D,AR$3)</f>
        <v>1</v>
      </c>
      <c r="AT10" s="78">
        <f>COUNTIF('Men''s League One'!$B:$B,AT$3)+COUNTIF('Men''s League One'!$B:$B,AT$2)</f>
        <v>1</v>
      </c>
      <c r="AU10" s="79">
        <f>COUNTIF('Men''s League One'!$D:$D,AT$3)</f>
        <v>0</v>
      </c>
      <c r="AV10" s="78">
        <f>COUNTIF('Men''s League One'!$B:$B,AV$3)</f>
        <v>0</v>
      </c>
      <c r="AW10" s="79">
        <f>COUNTIF('Men''s League One'!$D:$D,AV$3)</f>
        <v>0</v>
      </c>
      <c r="AX10" s="78">
        <f>COUNTIF('Men''s League One'!$B:$B,AX$3)</f>
        <v>0</v>
      </c>
      <c r="AY10" s="79">
        <f>COUNTIF('Men''s League One'!$D:$D,AX$3)</f>
        <v>0</v>
      </c>
      <c r="AZ10" s="78">
        <f>COUNTIF('Men''s League One'!$B:$B,AZ$3)</f>
        <v>1</v>
      </c>
      <c r="BA10" s="142">
        <f>COUNTIF('Men''s League One'!$D:$D,AZ$3)</f>
        <v>0</v>
      </c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5"/>
      <c r="CA10" s="75"/>
      <c r="CB10" s="75"/>
      <c r="CC10" s="75"/>
      <c r="CD10" s="75"/>
      <c r="CE10" s="75"/>
    </row>
    <row r="11" spans="1:83" ht="20.100000000000001" customHeight="1" x14ac:dyDescent="0.3">
      <c r="A11" s="159" t="s">
        <v>95</v>
      </c>
      <c r="B11" s="76">
        <f t="shared" si="4"/>
        <v>41</v>
      </c>
      <c r="C11" s="80">
        <f t="shared" si="1"/>
        <v>36</v>
      </c>
      <c r="D11" s="168">
        <f>COUNTIF('Men''s League Two'!$B:$B,D$3)</f>
        <v>0</v>
      </c>
      <c r="E11" s="79">
        <f>COUNTIF('Men''s League Two'!$D:$D,D$3)</f>
        <v>0</v>
      </c>
      <c r="F11" s="78">
        <f>COUNTIF('Men''s League Two'!$B:$B,F$3)</f>
        <v>3</v>
      </c>
      <c r="G11" s="79">
        <f>COUNTIF('Men''s League Two'!$D:$D,F$3)</f>
        <v>5</v>
      </c>
      <c r="H11" s="78">
        <f>COUNTIF('Men''s League Two'!$B:$B,H$3)</f>
        <v>3</v>
      </c>
      <c r="I11" s="79">
        <f>COUNTIF('Men''s League Two'!$D:$D,H$3)</f>
        <v>2</v>
      </c>
      <c r="J11" s="78">
        <f>COUNTIF('Men''s League Two'!$B:$B,J$3)</f>
        <v>1</v>
      </c>
      <c r="K11" s="79">
        <f>COUNTIF('Men''s League Two'!$D:$D,J$3)</f>
        <v>0</v>
      </c>
      <c r="L11" s="78">
        <f>COUNTIF('Men''s League Two'!$B:$B,L$3)</f>
        <v>1</v>
      </c>
      <c r="M11" s="79">
        <f>COUNTIF('Men''s League Two'!$D:$D,L$3)</f>
        <v>3</v>
      </c>
      <c r="N11" s="78">
        <f>COUNTIF('Men''s League Two'!$B:$B,N$3)</f>
        <v>1</v>
      </c>
      <c r="O11" s="79">
        <f>COUNTIF('Men''s League Two'!$D:$D,N$3)</f>
        <v>1</v>
      </c>
      <c r="P11" s="78">
        <f>COUNTIF('Men''s League Two'!$B:$B,P$3)</f>
        <v>0</v>
      </c>
      <c r="Q11" s="79">
        <f>COUNTIF('Men''s League Two'!$D:$D,P$3)</f>
        <v>0</v>
      </c>
      <c r="R11" s="78">
        <f>COUNTIF('Men''s League Two'!$B:$B,R$3)</f>
        <v>1</v>
      </c>
      <c r="S11" s="79">
        <f>COUNTIF('Men''s League Two'!$D:$D,R$3)</f>
        <v>1</v>
      </c>
      <c r="T11" s="78">
        <f>COUNTIF('Men''s League Two'!$B:$B,T$3)-'Statistics (Prev. Clubs)'!AD10</f>
        <v>2</v>
      </c>
      <c r="U11" s="79">
        <f>COUNTIF('Men''s League Two'!$D:$D,T$3)-'Statistics (Prev. Clubs)'!AE10</f>
        <v>2</v>
      </c>
      <c r="V11" s="78">
        <f>COUNTIF('Men''s League Two'!$B:$B,V$3)</f>
        <v>3</v>
      </c>
      <c r="W11" s="79">
        <f>COUNTIF('Men''s League Two'!$D:$D,V$3)</f>
        <v>3</v>
      </c>
      <c r="X11" s="78">
        <f>COUNTIF('Men''s League Two'!$B:$B,X$3)</f>
        <v>0</v>
      </c>
      <c r="Y11" s="79">
        <f>COUNTIF('Men''s League Two'!$D:$D,X$3)</f>
        <v>0</v>
      </c>
      <c r="Z11" s="78">
        <f>COUNTIF('Men''s League Two'!$B:$B,Z$3)</f>
        <v>4</v>
      </c>
      <c r="AA11" s="79">
        <f>COUNTIF('Men''s League Two'!$D:$D,Z$3)</f>
        <v>3</v>
      </c>
      <c r="AB11" s="78">
        <f>COUNTIF('Men''s League Two'!$B:$B,AB$2)</f>
        <v>6</v>
      </c>
      <c r="AC11" s="79">
        <f>COUNTIF('Men''s League Two'!$D:$D,AB$2)</f>
        <v>5</v>
      </c>
      <c r="AD11" s="78">
        <f>COUNTIF('Men''s League Two'!$B:$B,AD$3)</f>
        <v>5</v>
      </c>
      <c r="AE11" s="79">
        <f>COUNTIF('Men''s League Two'!$D:$D,AD$3)</f>
        <v>4</v>
      </c>
      <c r="AF11" s="78">
        <f>COUNTIF('Men''s League Two'!$B:$B,AF$3)</f>
        <v>2</v>
      </c>
      <c r="AG11" s="79">
        <f>COUNTIF('Men''s League Two'!$D:$D,AF$3)</f>
        <v>0</v>
      </c>
      <c r="AH11" s="78">
        <f>COUNTIF('Men''s League Two'!$B:$B,AH$3)</f>
        <v>1</v>
      </c>
      <c r="AI11" s="79">
        <f>COUNTIF('Men''s League Two'!$D:$D,AH$3)</f>
        <v>2</v>
      </c>
      <c r="AJ11" s="78">
        <f>COUNTIF('Men''s League Two'!$B:$B,AJ$3)</f>
        <v>2</v>
      </c>
      <c r="AK11" s="79">
        <f>COUNTIF('Men''s League Two'!$D:$D,AJ$3)</f>
        <v>2</v>
      </c>
      <c r="AL11" s="78">
        <f>COUNTIF('Men''s League Two'!$B:$B,AL$3)</f>
        <v>3</v>
      </c>
      <c r="AM11" s="79">
        <f>COUNTIF('Men''s League Two'!$D:$D,AL$3)</f>
        <v>1</v>
      </c>
      <c r="AN11" s="78">
        <f>COUNTIF('Men''s League Two'!$B:$B,AN$3)</f>
        <v>0</v>
      </c>
      <c r="AO11" s="79">
        <f>COUNTIF('Men''s League Two'!$D:$D,AN$3)</f>
        <v>0</v>
      </c>
      <c r="AP11" s="78">
        <f>COUNTIF('Men''s League Two'!$B:$B,AP$3)</f>
        <v>1</v>
      </c>
      <c r="AQ11" s="79">
        <f>COUNTIF('Men''s League Two'!$D:$D,AP$3)</f>
        <v>0</v>
      </c>
      <c r="AR11" s="78">
        <f>COUNTIF('Men''s League Two'!$B:$B,AR$3)</f>
        <v>0</v>
      </c>
      <c r="AS11" s="79">
        <f>COUNTIF('Men''s League Two'!$D:$D,AR$3)</f>
        <v>1</v>
      </c>
      <c r="AT11" s="78">
        <f>COUNTIF('Men''s League Two'!$B:$B,AT$3)+COUNTIF('Men''s League Two'!$B:$B,AT$2)</f>
        <v>1</v>
      </c>
      <c r="AU11" s="79">
        <f>COUNTIF('Men''s League Two'!$D:$D,AT$3)</f>
        <v>1</v>
      </c>
      <c r="AV11" s="78">
        <f>COUNTIF('Men''s League Two'!$B:$B,AV$3)</f>
        <v>0</v>
      </c>
      <c r="AW11" s="79">
        <f>COUNTIF('Men''s League Two'!$D:$D,AV$3)</f>
        <v>0</v>
      </c>
      <c r="AX11" s="78">
        <f>COUNTIF('Men''s League Two'!$B:$B,AX$3)</f>
        <v>1</v>
      </c>
      <c r="AY11" s="79">
        <f>COUNTIF('Men''s League Two'!$D:$D,AX$3)</f>
        <v>0</v>
      </c>
      <c r="AZ11" s="78">
        <f>COUNTIF('Men''s League Two'!$B:$B,AZ$3)</f>
        <v>1</v>
      </c>
      <c r="BA11" s="142">
        <f>COUNTIF('Men''s League Two'!$D:$D,AZ$3)</f>
        <v>0</v>
      </c>
      <c r="BB11" s="75"/>
      <c r="BC11" s="75"/>
      <c r="BD11" s="75"/>
      <c r="BE11" s="75"/>
      <c r="BF11" s="75"/>
      <c r="BG11" s="75"/>
      <c r="BH11" s="75"/>
      <c r="BI11" s="75"/>
      <c r="BJ11" s="75"/>
      <c r="BK11" s="75"/>
      <c r="BL11" s="75"/>
      <c r="BM11" s="75"/>
      <c r="BN11" s="75"/>
      <c r="BO11" s="75"/>
      <c r="BP11" s="75"/>
      <c r="BQ11" s="75"/>
      <c r="BR11" s="75"/>
      <c r="BS11" s="75"/>
      <c r="BT11" s="75"/>
      <c r="BU11" s="75"/>
      <c r="BV11" s="75"/>
      <c r="BW11" s="75"/>
      <c r="BX11" s="75"/>
      <c r="BY11" s="75"/>
      <c r="BZ11" s="75"/>
      <c r="CA11" s="75"/>
      <c r="CB11" s="75"/>
      <c r="CC11" s="75"/>
      <c r="CD11" s="75"/>
      <c r="CE11" s="75"/>
    </row>
    <row r="12" spans="1:83" ht="20.100000000000001" customHeight="1" x14ac:dyDescent="0.3">
      <c r="A12" s="160" t="s">
        <v>96</v>
      </c>
      <c r="B12" s="76">
        <f t="shared" si="4"/>
        <v>49</v>
      </c>
      <c r="C12" s="72">
        <f t="shared" si="1"/>
        <v>48</v>
      </c>
      <c r="D12" s="168">
        <f>COUNTIF('Men''s League Three'!$B:$B,D$3)</f>
        <v>2</v>
      </c>
      <c r="E12" s="79">
        <f>COUNTIF('Men''s League Three'!$D:$D,D$3)</f>
        <v>3</v>
      </c>
      <c r="F12" s="78">
        <f>COUNTIF('Men''s League Three'!$B:$B,F$3)</f>
        <v>2</v>
      </c>
      <c r="G12" s="79">
        <f>COUNTIF('Men''s League Three'!$D:$D,F$3)</f>
        <v>4</v>
      </c>
      <c r="H12" s="78">
        <f>COUNTIF('Men''s League Three'!$B:$B,H$3)</f>
        <v>0</v>
      </c>
      <c r="I12" s="79">
        <f>COUNTIF('Men''s League Three'!$D:$D,H$3)</f>
        <v>2</v>
      </c>
      <c r="J12" s="78">
        <f>COUNTIF('Men''s League Three'!$B:$B,J$3)</f>
        <v>0</v>
      </c>
      <c r="K12" s="79">
        <f>COUNTIF('Men''s League Three'!$D:$D,J$3)</f>
        <v>0</v>
      </c>
      <c r="L12" s="78">
        <f>COUNTIF('Men''s League Three'!$B:$B,L$3)</f>
        <v>0</v>
      </c>
      <c r="M12" s="79">
        <f>COUNTIF('Men''s League Three'!$D:$D,L$3)</f>
        <v>0</v>
      </c>
      <c r="N12" s="78">
        <f>COUNTIF('Men''s League Three'!$B:$B,N$3)</f>
        <v>4</v>
      </c>
      <c r="O12" s="79">
        <f>COUNTIF('Men''s League Three'!$D:$D,N$3)</f>
        <v>6</v>
      </c>
      <c r="P12" s="78">
        <f>COUNTIF('Men''s League Three'!$B:$B,P$3)</f>
        <v>2</v>
      </c>
      <c r="Q12" s="79">
        <f>COUNTIF('Men''s League Three'!$D:$D,P$3)</f>
        <v>3</v>
      </c>
      <c r="R12" s="78">
        <f>COUNTIF('Men''s League Three'!$B:$B,R$3)</f>
        <v>0</v>
      </c>
      <c r="S12" s="79">
        <f>COUNTIF('Men''s League Three'!$D:$D,R$3)</f>
        <v>0</v>
      </c>
      <c r="T12" s="78">
        <f>COUNTIF('Men''s League Three'!$B:$B,T$3)-'Statistics (Prev. Clubs)'!AD11</f>
        <v>5</v>
      </c>
      <c r="U12" s="79">
        <f>COUNTIF('Men''s League Three'!$D:$D,T$3)-'Statistics (Prev. Clubs)'!AE11</f>
        <v>4</v>
      </c>
      <c r="V12" s="78">
        <f>COUNTIF('Men''s League Three'!$B:$B,V$3)</f>
        <v>3</v>
      </c>
      <c r="W12" s="79">
        <f>COUNTIF('Men''s League Three'!$D:$D,V$3)</f>
        <v>3</v>
      </c>
      <c r="X12" s="78">
        <f>COUNTIF('Men''s League Three'!$B:$B,X$3)</f>
        <v>2</v>
      </c>
      <c r="Y12" s="79">
        <f>COUNTIF('Men''s League Three'!$D:$D,X$3)</f>
        <v>0</v>
      </c>
      <c r="Z12" s="78">
        <f>COUNTIF('Men''s League Three'!$B:$B,Z$3)</f>
        <v>1</v>
      </c>
      <c r="AA12" s="79">
        <f>COUNTIF('Men''s League Three'!$D:$D,Z$3)</f>
        <v>1</v>
      </c>
      <c r="AB12" s="78">
        <f>COUNTIF('Men''s League Three'!$B:$B,AB$2)</f>
        <v>7</v>
      </c>
      <c r="AC12" s="79">
        <f>COUNTIF('Men''s League Three'!$D:$D,AB$2)</f>
        <v>4</v>
      </c>
      <c r="AD12" s="78">
        <f>COUNTIF('Men''s League Three'!$B:$B,AD$3)</f>
        <v>6</v>
      </c>
      <c r="AE12" s="79">
        <f>COUNTIF('Men''s League Three'!$D:$D,AD$3)</f>
        <v>3</v>
      </c>
      <c r="AF12" s="78">
        <f>COUNTIF('Men''s League Three'!$B:$B,AF$3)</f>
        <v>4</v>
      </c>
      <c r="AG12" s="79">
        <f>COUNTIF('Men''s League Three'!$D:$D,AF$3)</f>
        <v>3</v>
      </c>
      <c r="AH12" s="78">
        <f>COUNTIF('Men''s League Three'!$B:$B,AH$3)</f>
        <v>1</v>
      </c>
      <c r="AI12" s="79">
        <f>COUNTIF('Men''s League Three'!$D:$D,AH$3)</f>
        <v>1</v>
      </c>
      <c r="AJ12" s="78">
        <f>COUNTIF('Men''s League Three'!$B:$B,AJ$3)</f>
        <v>1</v>
      </c>
      <c r="AK12" s="79">
        <f>COUNTIF('Men''s League Three'!$D:$D,AJ$3)</f>
        <v>2</v>
      </c>
      <c r="AL12" s="78">
        <f>COUNTIF('Men''s League Three'!$B:$B,AL$3)</f>
        <v>2</v>
      </c>
      <c r="AM12" s="79">
        <f>COUNTIF('Men''s League Three'!$D:$D,AL$3)</f>
        <v>1</v>
      </c>
      <c r="AN12" s="78">
        <f>COUNTIF('Men''s League Three'!$B:$B,AN$3)</f>
        <v>0</v>
      </c>
      <c r="AO12" s="79">
        <f>COUNTIF('Men''s League Three'!$D:$D,AN$3)</f>
        <v>0</v>
      </c>
      <c r="AP12" s="78">
        <f>COUNTIF('Men''s League Three'!$B:$B,AP$3)</f>
        <v>3</v>
      </c>
      <c r="AQ12" s="79">
        <f>COUNTIF('Men''s League Three'!$D:$D,AP$3)</f>
        <v>2</v>
      </c>
      <c r="AR12" s="78">
        <f>COUNTIF('Men''s League Three'!$B:$B,AR$3)</f>
        <v>1</v>
      </c>
      <c r="AS12" s="79">
        <f>COUNTIF('Men''s League Three'!$D:$D,AR$3)</f>
        <v>2</v>
      </c>
      <c r="AT12" s="78">
        <f>COUNTIF('Men''s League Three'!$B:$B,AT$3)</f>
        <v>1</v>
      </c>
      <c r="AU12" s="79">
        <f>COUNTIF('Men''s League Three'!$D:$D,AT$3)</f>
        <v>2</v>
      </c>
      <c r="AV12" s="78">
        <f>COUNTIF('Men''s League Three'!$B:$B,AV$3)</f>
        <v>0</v>
      </c>
      <c r="AW12" s="79">
        <f>COUNTIF('Men''s League Three'!$D:$D,AV$3)</f>
        <v>0</v>
      </c>
      <c r="AX12" s="78">
        <f>COUNTIF('Men''s League Three'!$B:$B,AX$3)</f>
        <v>0</v>
      </c>
      <c r="AY12" s="79">
        <f>COUNTIF('Men''s League Three'!$D:$D,AX$3)</f>
        <v>0</v>
      </c>
      <c r="AZ12" s="78">
        <f>COUNTIF('Men''s League Three'!$B:$B,AZ$3)</f>
        <v>2</v>
      </c>
      <c r="BA12" s="142">
        <f>COUNTIF('Men''s League Three'!$D:$D,AZ$3)</f>
        <v>2</v>
      </c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75"/>
      <c r="BT12" s="75"/>
      <c r="BU12" s="75"/>
      <c r="BV12" s="75"/>
      <c r="BW12" s="75"/>
      <c r="BX12" s="75"/>
      <c r="BY12" s="75"/>
      <c r="BZ12" s="75"/>
      <c r="CA12" s="75"/>
      <c r="CB12" s="75"/>
      <c r="CC12" s="75"/>
      <c r="CD12" s="75"/>
      <c r="CE12" s="75"/>
    </row>
    <row r="13" spans="1:83" ht="20.100000000000001" customHeight="1" x14ac:dyDescent="0.3">
      <c r="A13" s="160" t="s">
        <v>97</v>
      </c>
      <c r="B13" s="76">
        <f t="shared" si="4"/>
        <v>43</v>
      </c>
      <c r="C13" s="77">
        <f t="shared" si="1"/>
        <v>42</v>
      </c>
      <c r="D13" s="168">
        <f>COUNTIF('Men''s League Four'!$B:$B,D$3)</f>
        <v>3</v>
      </c>
      <c r="E13" s="79">
        <f>COUNTIF('Men''s League Four'!$D:$D,D$3)</f>
        <v>2</v>
      </c>
      <c r="F13" s="78">
        <f>COUNTIF('Men''s League Four'!$B:$B,F$3)</f>
        <v>2</v>
      </c>
      <c r="G13" s="79">
        <f>COUNTIF('Men''s League Four'!$D:$D,F$3)</f>
        <v>1</v>
      </c>
      <c r="H13" s="78">
        <f>COUNTIF('Men''s League Four'!$B:$B,H$3)</f>
        <v>2</v>
      </c>
      <c r="I13" s="79">
        <f>COUNTIF('Men''s League Four'!$D:$D,H$3)</f>
        <v>5</v>
      </c>
      <c r="J13" s="78">
        <f>COUNTIF('Men''s League Four'!$B:$B,J$3)</f>
        <v>0</v>
      </c>
      <c r="K13" s="79">
        <f>COUNTIF('Men''s League Four'!$D:$D,J$3)</f>
        <v>1</v>
      </c>
      <c r="L13" s="78">
        <f>COUNTIF('Men''s League Four'!$B:$B,L$3)</f>
        <v>1</v>
      </c>
      <c r="M13" s="79">
        <f>COUNTIF('Men''s League Four'!$D:$D,L$3)</f>
        <v>1</v>
      </c>
      <c r="N13" s="78">
        <f>COUNTIF('Men''s League Four'!$B:$B,N$3)</f>
        <v>3</v>
      </c>
      <c r="O13" s="79">
        <f>COUNTIF('Men''s League Four'!$D:$D,N$3)</f>
        <v>3</v>
      </c>
      <c r="P13" s="78">
        <f>COUNTIF('Men''s League Four'!$B:$B,P$3)</f>
        <v>1</v>
      </c>
      <c r="Q13" s="79">
        <f>COUNTIF('Men''s League Four'!$D:$D,P$3)</f>
        <v>0</v>
      </c>
      <c r="R13" s="78">
        <f>COUNTIF('Men''s League Four'!$B:$B,R$3)</f>
        <v>1</v>
      </c>
      <c r="S13" s="79">
        <f>COUNTIF('Men''s League Four'!$D:$D,R$3)</f>
        <v>3</v>
      </c>
      <c r="T13" s="78">
        <f>COUNTIF('Men''s League Four'!$B:$B,T$3)-'Statistics (Prev. Clubs)'!AD12</f>
        <v>7</v>
      </c>
      <c r="U13" s="79">
        <f>COUNTIF('Men''s League Four'!$D:$D,T$3)-'Statistics (Prev. Clubs)'!AE12</f>
        <v>2</v>
      </c>
      <c r="V13" s="78">
        <f>COUNTIF('Men''s League Four'!$B:$B,V$3)</f>
        <v>0</v>
      </c>
      <c r="W13" s="79">
        <f>COUNTIF('Men''s League Four'!$D:$D,V$3)</f>
        <v>0</v>
      </c>
      <c r="X13" s="78">
        <f>COUNTIF('Men''s League Four'!$B:$B,X$3)</f>
        <v>0</v>
      </c>
      <c r="Y13" s="79">
        <f>COUNTIF('Men''s League Four'!$D:$D,X$3)</f>
        <v>1</v>
      </c>
      <c r="Z13" s="78">
        <f>COUNTIF('Men''s League Four'!$B:$B,Z$3)</f>
        <v>2</v>
      </c>
      <c r="AA13" s="79">
        <f>COUNTIF('Men''s League Four'!$D:$D,Z$3)</f>
        <v>4</v>
      </c>
      <c r="AB13" s="78">
        <f>COUNTIF('Men''s League Four'!$B:$B,AB$2)</f>
        <v>3</v>
      </c>
      <c r="AC13" s="79">
        <f>COUNTIF('Men''s League Four'!$D:$D,AB$2)</f>
        <v>5</v>
      </c>
      <c r="AD13" s="78">
        <f>COUNTIF('Men''s League Four'!$B:$B,AD$3)</f>
        <v>5</v>
      </c>
      <c r="AE13" s="79">
        <f>COUNTIF('Men''s League Four'!$D:$D,AD$3)</f>
        <v>6</v>
      </c>
      <c r="AF13" s="78">
        <f>COUNTIF('Men''s League Four'!$B:$B,AF$3)</f>
        <v>3</v>
      </c>
      <c r="AG13" s="79">
        <f>COUNTIF('Men''s League Four'!$D:$D,AF$3)</f>
        <v>2</v>
      </c>
      <c r="AH13" s="78">
        <f>COUNTIF('Men''s League Four'!$B:$B,AH$3)</f>
        <v>1</v>
      </c>
      <c r="AI13" s="79">
        <f>COUNTIF('Men''s League Four'!$D:$D,AH$3)</f>
        <v>1</v>
      </c>
      <c r="AJ13" s="78">
        <f>COUNTIF('Men''s League Four'!$B:$B,AJ$3)</f>
        <v>3</v>
      </c>
      <c r="AK13" s="79">
        <f>COUNTIF('Men''s League Four'!$D:$D,AJ$3)</f>
        <v>1</v>
      </c>
      <c r="AL13" s="78">
        <f>COUNTIF('Men''s League Four'!$B:$B,AL$3)</f>
        <v>0</v>
      </c>
      <c r="AM13" s="79">
        <f>COUNTIF('Men''s League Four'!$D:$D,AL$3)</f>
        <v>0</v>
      </c>
      <c r="AN13" s="78">
        <f>COUNTIF('Men''s League Four'!$B:$B,AN$3)</f>
        <v>1</v>
      </c>
      <c r="AO13" s="79">
        <f>COUNTIF('Men''s League Four'!$D:$D,AN$3)</f>
        <v>0</v>
      </c>
      <c r="AP13" s="78">
        <f>COUNTIF('Men''s League Four'!$B:$B,AP$3)</f>
        <v>1</v>
      </c>
      <c r="AQ13" s="79">
        <f>COUNTIF('Men''s League Four'!$D:$D,AP$3)</f>
        <v>2</v>
      </c>
      <c r="AR13" s="78">
        <f>COUNTIF('Men''s League Four'!$B:$B,AR$3)</f>
        <v>0</v>
      </c>
      <c r="AS13" s="79">
        <f>COUNTIF('Men''s League Four'!$D:$D,AR$3)</f>
        <v>0</v>
      </c>
      <c r="AT13" s="78">
        <f>COUNTIF('Men''s League Four'!$B:$B,AT$3)</f>
        <v>1</v>
      </c>
      <c r="AU13" s="79">
        <f>COUNTIF('Men''s League Four'!$D:$D,AT$3)</f>
        <v>1</v>
      </c>
      <c r="AV13" s="78">
        <f>COUNTIF('Men''s League Four'!$B:$B,AV$3)</f>
        <v>0</v>
      </c>
      <c r="AW13" s="79">
        <f>COUNTIF('Men''s League Four'!$D:$D,AV$3)</f>
        <v>0</v>
      </c>
      <c r="AX13" s="78">
        <f>COUNTIF('Men''s League Four'!$B:$B,AX$3)</f>
        <v>0</v>
      </c>
      <c r="AY13" s="79">
        <f>COUNTIF('Men''s League Four'!$D:$D,AX$3)</f>
        <v>0</v>
      </c>
      <c r="AZ13" s="78">
        <f>COUNTIF('Men''s League Four'!$B:$B,AZ$3)</f>
        <v>3</v>
      </c>
      <c r="BA13" s="142">
        <f>COUNTIF('Men''s League Four'!$D:$D,AZ$3)</f>
        <v>2</v>
      </c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75"/>
      <c r="BU13" s="75"/>
      <c r="BV13" s="75"/>
      <c r="BW13" s="75"/>
      <c r="BX13" s="75"/>
      <c r="BY13" s="75"/>
      <c r="BZ13" s="75"/>
      <c r="CA13" s="75"/>
      <c r="CB13" s="75"/>
      <c r="CC13" s="75"/>
      <c r="CD13" s="75"/>
      <c r="CE13" s="75"/>
    </row>
    <row r="14" spans="1:83" ht="20.100000000000001" customHeight="1" x14ac:dyDescent="0.3">
      <c r="A14" s="160" t="s">
        <v>98</v>
      </c>
      <c r="B14" s="76">
        <f t="shared" si="4"/>
        <v>23</v>
      </c>
      <c r="C14" s="77">
        <f t="shared" si="1"/>
        <v>25</v>
      </c>
      <c r="D14" s="168">
        <f>COUNTIF('Men''s League Five'!$B:$B,D$3)</f>
        <v>1</v>
      </c>
      <c r="E14" s="79">
        <f>COUNTIF('Men''s League Five'!$D:$D,D$3)</f>
        <v>2</v>
      </c>
      <c r="F14" s="78">
        <f>COUNTIF('Men''s League Five'!$B:$B,F$3)</f>
        <v>3</v>
      </c>
      <c r="G14" s="79">
        <f>COUNTIF('Men''s League Five'!$D:$D,F$3)</f>
        <v>1</v>
      </c>
      <c r="H14" s="78">
        <f>COUNTIF('Men''s League Five'!$B:$B,H$3)</f>
        <v>1</v>
      </c>
      <c r="I14" s="79">
        <f>COUNTIF('Men''s League Five'!$D:$D,H$3)</f>
        <v>2</v>
      </c>
      <c r="J14" s="78">
        <f>COUNTIF('Men''s League Five'!$B:$B,J$3)</f>
        <v>0</v>
      </c>
      <c r="K14" s="79">
        <f>COUNTIF('Men''s League Five'!$D:$D,J$3)</f>
        <v>0</v>
      </c>
      <c r="L14" s="78">
        <f>COUNTIF('Men''s League Five'!$B:$B,L$3)</f>
        <v>1</v>
      </c>
      <c r="M14" s="79">
        <f>COUNTIF('Men''s League Five'!$D:$D,L$3)</f>
        <v>2</v>
      </c>
      <c r="N14" s="78">
        <f>COUNTIF('Men''s League Five'!$B:$B,N$3)</f>
        <v>1</v>
      </c>
      <c r="O14" s="79">
        <f>COUNTIF('Men''s League Five'!$D:$D,N$3)</f>
        <v>1</v>
      </c>
      <c r="P14" s="78">
        <f>COUNTIF('Men''s League Five'!$B:$B,P$3)</f>
        <v>2</v>
      </c>
      <c r="Q14" s="79">
        <f>COUNTIF('Men''s League Five'!$D:$D,P$3)</f>
        <v>0</v>
      </c>
      <c r="R14" s="78">
        <f>COUNTIF('Men''s League Five'!$B:$B,R$3)</f>
        <v>0</v>
      </c>
      <c r="S14" s="79">
        <f>COUNTIF('Men''s League Five'!$D:$D,R$3)</f>
        <v>1</v>
      </c>
      <c r="T14" s="78">
        <f>COUNTIF('Men''s League Five'!$B:$B,T$3)-'Statistics (Prev. Clubs)'!AD13</f>
        <v>1</v>
      </c>
      <c r="U14" s="79">
        <f>COUNTIF('Men''s League Five'!$D:$D,T$3)-'Statistics (Prev. Clubs)'!AE13</f>
        <v>3</v>
      </c>
      <c r="V14" s="78">
        <f>COUNTIF('Men''s League Five'!$B:$B,V$3)</f>
        <v>0</v>
      </c>
      <c r="W14" s="79">
        <f>COUNTIF('Men''s League Five'!$D:$D,V$3)</f>
        <v>0</v>
      </c>
      <c r="X14" s="78">
        <f>COUNTIF('Men''s League Five'!$B:$B,X$3)</f>
        <v>0</v>
      </c>
      <c r="Y14" s="79">
        <f>COUNTIF('Men''s League Five'!$D:$D,X$3)</f>
        <v>0</v>
      </c>
      <c r="Z14" s="78">
        <f>COUNTIF('Men''s League Five'!$B:$B,Z$3)</f>
        <v>1</v>
      </c>
      <c r="AA14" s="79">
        <f>COUNTIF('Men''s League Five'!$D:$D,Z$3)</f>
        <v>1</v>
      </c>
      <c r="AB14" s="78">
        <f>COUNTIF('Men''s League Five'!$B:$B,AB$2)</f>
        <v>2</v>
      </c>
      <c r="AC14" s="79">
        <f>COUNTIF('Men''s League Five'!$D:$D,AB$2)</f>
        <v>3</v>
      </c>
      <c r="AD14" s="78">
        <f>COUNTIF('Men''s League Five'!$B:$B,AD$3)</f>
        <v>1</v>
      </c>
      <c r="AE14" s="79">
        <f>COUNTIF('Men''s League Five'!$D:$D,AD$3)</f>
        <v>1</v>
      </c>
      <c r="AF14" s="78">
        <f>COUNTIF('Men''s League Five'!$B:$B,AF$3)</f>
        <v>0</v>
      </c>
      <c r="AG14" s="79">
        <f>COUNTIF('Men''s League Five'!$D:$D,AF$3)</f>
        <v>0</v>
      </c>
      <c r="AH14" s="78">
        <f>COUNTIF('Men''s League Five'!$B:$B,AH$3)</f>
        <v>0</v>
      </c>
      <c r="AI14" s="79">
        <f>COUNTIF('Men''s League Five'!$D:$D,AH$3)</f>
        <v>1</v>
      </c>
      <c r="AJ14" s="78">
        <f>COUNTIF('Men''s League Five'!$B:$B,AJ$3)</f>
        <v>1</v>
      </c>
      <c r="AK14" s="79">
        <f>COUNTIF('Men''s League Five'!$D:$D,AJ$3)</f>
        <v>0</v>
      </c>
      <c r="AL14" s="78">
        <f>COUNTIF('Men''s League Five'!$B:$B,AL$3)</f>
        <v>1</v>
      </c>
      <c r="AM14" s="79">
        <f>COUNTIF('Men''s League Five'!$D:$D,AL$3)</f>
        <v>3</v>
      </c>
      <c r="AN14" s="78">
        <f>COUNTIF('Men''s League Five'!$B:$B,AN$3)</f>
        <v>0</v>
      </c>
      <c r="AO14" s="79">
        <f>COUNTIF('Men''s League Five'!$D:$D,AN$3)</f>
        <v>0</v>
      </c>
      <c r="AP14" s="78">
        <f>COUNTIF('Men''s League Five'!$B:$B,AP$3)</f>
        <v>2</v>
      </c>
      <c r="AQ14" s="79">
        <f>COUNTIF('Men''s League Five'!$D:$D,AP$3)</f>
        <v>2</v>
      </c>
      <c r="AR14" s="78">
        <f>COUNTIF('Men''s League Five'!$B:$B,AR$3)</f>
        <v>2</v>
      </c>
      <c r="AS14" s="79">
        <f>COUNTIF('Men''s League Five'!$D:$D,AR$3)</f>
        <v>1</v>
      </c>
      <c r="AT14" s="78">
        <f>COUNTIF('Men''s League Five'!$B:$B,AT$3)</f>
        <v>1</v>
      </c>
      <c r="AU14" s="79">
        <f>COUNTIF('Men''s League Five'!$D:$D,AT$3)</f>
        <v>1</v>
      </c>
      <c r="AV14" s="78">
        <f>COUNTIF('Men''s League Five'!$B:$B,AV$3)</f>
        <v>0</v>
      </c>
      <c r="AW14" s="79">
        <f>COUNTIF('Men''s League Five'!$D:$D,AV$3)</f>
        <v>0</v>
      </c>
      <c r="AX14" s="78">
        <f>COUNTIF('Men''s League Five'!$B:$B,AX$3)</f>
        <v>1</v>
      </c>
      <c r="AY14" s="79">
        <f>COUNTIF('Men''s League Five'!$D:$D,AX$3)</f>
        <v>0</v>
      </c>
      <c r="AZ14" s="78">
        <f>COUNTIF('Men''s League Five'!$B:$B,AZ$3)</f>
        <v>1</v>
      </c>
      <c r="BA14" s="142">
        <f>COUNTIF('Men''s League Five'!$D:$D,AZ$3)</f>
        <v>0</v>
      </c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  <c r="BV14" s="75"/>
      <c r="BW14" s="75"/>
      <c r="BX14" s="75"/>
      <c r="BY14" s="75"/>
      <c r="BZ14" s="75"/>
      <c r="CA14" s="75"/>
      <c r="CB14" s="75"/>
      <c r="CC14" s="75"/>
      <c r="CD14" s="75"/>
      <c r="CE14" s="75"/>
    </row>
    <row r="15" spans="1:83" ht="20.100000000000001" customHeight="1" x14ac:dyDescent="0.3">
      <c r="A15" s="160" t="s">
        <v>99</v>
      </c>
      <c r="B15" s="76">
        <f t="shared" si="4"/>
        <v>18</v>
      </c>
      <c r="C15" s="77">
        <f t="shared" si="1"/>
        <v>19</v>
      </c>
      <c r="D15" s="168">
        <f>COUNTIF('Men''s League Six'!$B:$B,D$3)</f>
        <v>1</v>
      </c>
      <c r="E15" s="79">
        <f>COUNTIF('Men''s League Six'!$D:$D,D$3)</f>
        <v>0</v>
      </c>
      <c r="F15" s="78">
        <f>COUNTIF('Men''s League Six'!$B:$B,F$3)</f>
        <v>0</v>
      </c>
      <c r="G15" s="79">
        <f>COUNTIF('Men''s League Six'!$D:$D,F$3)</f>
        <v>0</v>
      </c>
      <c r="H15" s="78">
        <f>COUNTIF('Men''s League Six'!$B:$B,H$3)</f>
        <v>1</v>
      </c>
      <c r="I15" s="79">
        <f>COUNTIF('Men''s League Six'!$D:$D,H$3)</f>
        <v>1</v>
      </c>
      <c r="J15" s="78">
        <f>COUNTIF('Men''s League Six'!$B:$B,J$3)</f>
        <v>0</v>
      </c>
      <c r="K15" s="79">
        <f>COUNTIF('Men''s League Six'!$D:$D,J$3)</f>
        <v>0</v>
      </c>
      <c r="L15" s="78">
        <f>COUNTIF('Men''s League Six'!$B:$B,L$3)</f>
        <v>0</v>
      </c>
      <c r="M15" s="79">
        <f>COUNTIF('Men''s League Six'!$D:$D,L$3)</f>
        <v>2</v>
      </c>
      <c r="N15" s="78">
        <f>COUNTIF('Men''s League Six'!$B:$B,N$3)</f>
        <v>1</v>
      </c>
      <c r="O15" s="79">
        <f>COUNTIF('Men''s League Six'!$D:$D,N$3)</f>
        <v>0</v>
      </c>
      <c r="P15" s="78">
        <f>COUNTIF('Men''s League Six'!$B:$B,P$3)</f>
        <v>0</v>
      </c>
      <c r="Q15" s="79">
        <f>COUNTIF('Men''s League Six'!$D:$D,P$3)</f>
        <v>0</v>
      </c>
      <c r="R15" s="78">
        <f>COUNTIF('Men''s League Six'!$B:$B,R$3)</f>
        <v>1</v>
      </c>
      <c r="S15" s="79">
        <f>COUNTIF('Men''s League Six'!$D:$D,R$3)</f>
        <v>1</v>
      </c>
      <c r="T15" s="78">
        <f>COUNTIF('Men''s League Six'!$B:$B,T$3)-'Statistics (Prev. Clubs)'!AD14</f>
        <v>1</v>
      </c>
      <c r="U15" s="79">
        <f>COUNTIF('Men''s League Six'!$D:$D,T$3)</f>
        <v>0</v>
      </c>
      <c r="V15" s="78">
        <f>COUNTIF('Men''s League Six'!$B:$B,V$3)</f>
        <v>0</v>
      </c>
      <c r="W15" s="79">
        <f>COUNTIF('Men''s League Six'!$D:$D,V$3)</f>
        <v>0</v>
      </c>
      <c r="X15" s="78">
        <f>COUNTIF('Men''s League Six'!$B:$B,X$3)</f>
        <v>0</v>
      </c>
      <c r="Y15" s="79">
        <f>COUNTIF('Men''s League Six'!$D:$D,X$3)</f>
        <v>0</v>
      </c>
      <c r="Z15" s="78">
        <f>COUNTIF('Men''s League Six'!$B:$B,Z$3)</f>
        <v>1</v>
      </c>
      <c r="AA15" s="79">
        <f>COUNTIF('Men''s League Six'!$D:$D,Z$3)</f>
        <v>1</v>
      </c>
      <c r="AB15" s="78">
        <f>COUNTIF('Men''s League Six'!$B:$B,AB$2)</f>
        <v>4</v>
      </c>
      <c r="AC15" s="79">
        <f>COUNTIF('Men''s League Six'!$D:$D,AB$2)</f>
        <v>2</v>
      </c>
      <c r="AD15" s="78">
        <f>COUNTIF('Men''s League Six'!$B:$B,AD$3)</f>
        <v>3</v>
      </c>
      <c r="AE15" s="79">
        <f>COUNTIF('Men''s League Six'!$D:$D,AD$3)</f>
        <v>4</v>
      </c>
      <c r="AF15" s="78">
        <f>COUNTIF('Men''s League Six'!$B:$B,AF$3)</f>
        <v>1</v>
      </c>
      <c r="AG15" s="79">
        <f>COUNTIF('Men''s League Six'!$D:$D,AF$3)</f>
        <v>1</v>
      </c>
      <c r="AH15" s="78">
        <f>COUNTIF('Men''s League Six'!$B:$B,AH$3)</f>
        <v>0</v>
      </c>
      <c r="AI15" s="79">
        <f>COUNTIF('Men''s League Six'!$D:$D,AH$3)</f>
        <v>0</v>
      </c>
      <c r="AJ15" s="78">
        <f>COUNTIF('Men''s League Six'!$B:$B,AJ$3)</f>
        <v>0</v>
      </c>
      <c r="AK15" s="79">
        <f>COUNTIF('Men''s League Six'!$D:$D,AJ$3)</f>
        <v>1</v>
      </c>
      <c r="AL15" s="78">
        <f>COUNTIF('Men''s League Six'!$B:$B,AL$3)</f>
        <v>0</v>
      </c>
      <c r="AM15" s="79">
        <f>COUNTIF('Men''s League Six'!$D:$D,AL$3)</f>
        <v>0</v>
      </c>
      <c r="AN15" s="78">
        <f>COUNTIF('Men''s League Six'!$B:$B,AN$3)</f>
        <v>1</v>
      </c>
      <c r="AO15" s="79">
        <f>COUNTIF('Men''s League Six'!$D:$D,AN$3)</f>
        <v>1</v>
      </c>
      <c r="AP15" s="78">
        <f>COUNTIF('Men''s League Six'!$B:$B,AP$3)</f>
        <v>2</v>
      </c>
      <c r="AQ15" s="79">
        <f>COUNTIF('Men''s League Six'!$D:$D,AP$3)</f>
        <v>3</v>
      </c>
      <c r="AR15" s="78">
        <f>COUNTIF('Men''s League Six'!$B:$B,AR$3)</f>
        <v>0</v>
      </c>
      <c r="AS15" s="79">
        <f>COUNTIF('Men''s League Six'!$D:$D,AR$3)</f>
        <v>0</v>
      </c>
      <c r="AT15" s="78">
        <f>COUNTIF('Men''s League Six'!$B:$B,AT$3)</f>
        <v>1</v>
      </c>
      <c r="AU15" s="79">
        <f>COUNTIF('Men''s League Six'!$D:$D,AT$3)</f>
        <v>1</v>
      </c>
      <c r="AV15" s="78">
        <f>COUNTIF('Men''s League Six'!$B:$B,AV$3)</f>
        <v>0</v>
      </c>
      <c r="AW15" s="79">
        <f>COUNTIF('Men''s League Six'!$D:$D,AV$3)</f>
        <v>0</v>
      </c>
      <c r="AX15" s="78">
        <f>COUNTIF('Men''s League Six'!$B:$B,AX$3)</f>
        <v>0</v>
      </c>
      <c r="AY15" s="79">
        <f>COUNTIF('Men''s League Six'!$D:$D,AX$3)</f>
        <v>0</v>
      </c>
      <c r="AZ15" s="78">
        <f>COUNTIF('Men''s League Six'!$B:$B,AZ$3)</f>
        <v>0</v>
      </c>
      <c r="BA15" s="142">
        <f>COUNTIF('Men''s League Six'!$D:$D,AZ$3)</f>
        <v>1</v>
      </c>
      <c r="BB15" s="75"/>
      <c r="BC15" s="75"/>
      <c r="BD15" s="75"/>
      <c r="BE15" s="75"/>
      <c r="BF15" s="75"/>
      <c r="BG15" s="75"/>
      <c r="BH15" s="75"/>
      <c r="BI15" s="75"/>
      <c r="BJ15" s="75"/>
      <c r="BK15" s="75"/>
      <c r="BL15" s="75"/>
      <c r="BM15" s="75"/>
      <c r="BN15" s="75"/>
      <c r="BO15" s="75"/>
      <c r="BP15" s="75"/>
      <c r="BQ15" s="75"/>
      <c r="BR15" s="75"/>
      <c r="BS15" s="75"/>
      <c r="BT15" s="75"/>
      <c r="BU15" s="75"/>
      <c r="BV15" s="75"/>
      <c r="BW15" s="75"/>
      <c r="BX15" s="75"/>
      <c r="BY15" s="75"/>
      <c r="BZ15" s="75"/>
      <c r="CA15" s="75"/>
      <c r="CB15" s="75"/>
      <c r="CC15" s="75"/>
      <c r="CD15" s="75"/>
      <c r="CE15" s="75"/>
    </row>
    <row r="16" spans="1:83" ht="20.100000000000001" customHeight="1" x14ac:dyDescent="0.3">
      <c r="A16" s="160" t="s">
        <v>100</v>
      </c>
      <c r="B16" s="76">
        <f t="shared" si="4"/>
        <v>10</v>
      </c>
      <c r="C16" s="77">
        <f t="shared" si="1"/>
        <v>11</v>
      </c>
      <c r="D16" s="168">
        <f>COUNTIF('Men''s League Seven'!$B:$B,D$3)</f>
        <v>0</v>
      </c>
      <c r="E16" s="79">
        <f>COUNTIF('Men''s League Seven'!$D:$D,D$3)</f>
        <v>0</v>
      </c>
      <c r="F16" s="78">
        <f>COUNTIF('Men''s League Seven'!$B:$B,F$3)</f>
        <v>0</v>
      </c>
      <c r="G16" s="79">
        <f>COUNTIF('Men''s League Seven'!$D:$D,F$3)</f>
        <v>0</v>
      </c>
      <c r="H16" s="78">
        <f>COUNTIF('Men''s League Seven'!$B:$B,H$3)</f>
        <v>1</v>
      </c>
      <c r="I16" s="79">
        <f>COUNTIF('Men''s League Seven'!$D:$D,H$3)</f>
        <v>1</v>
      </c>
      <c r="J16" s="78">
        <f>COUNTIF('Men''s League Seven'!$B:$B,J$3)</f>
        <v>0</v>
      </c>
      <c r="K16" s="79">
        <f>COUNTIF('Men''s League Seven'!$D:$D,J$3)</f>
        <v>0</v>
      </c>
      <c r="L16" s="78">
        <f>COUNTIF('Men''s League Seven'!$B:$B,L$3)</f>
        <v>0</v>
      </c>
      <c r="M16" s="79">
        <f>COUNTIF('Men''s League Seven'!$D:$D,L$3)</f>
        <v>0</v>
      </c>
      <c r="N16" s="78">
        <f>COUNTIF('Men''s League Seven'!$B:$B,N$3)</f>
        <v>0</v>
      </c>
      <c r="O16" s="79">
        <f>COUNTIF('Men''s League Seven'!$D:$D,N$3)</f>
        <v>0</v>
      </c>
      <c r="P16" s="78">
        <f>COUNTIF('Men''s League Seven'!$B:$B,P$3)</f>
        <v>0</v>
      </c>
      <c r="Q16" s="79">
        <f>COUNTIF('Men''s League Seven'!$D:$D,P$3)</f>
        <v>0</v>
      </c>
      <c r="R16" s="78">
        <f>COUNTIF('Men''s League Seven'!$B:$B,R$3)</f>
        <v>0</v>
      </c>
      <c r="S16" s="79">
        <f>COUNTIF('Men''s League Seven'!$D:$D,R$3)</f>
        <v>0</v>
      </c>
      <c r="T16" s="78">
        <f>COUNTIF('Men''s League Seven'!$B:$B,T$3)-'Statistics (Prev. Clubs)'!AD15</f>
        <v>0</v>
      </c>
      <c r="U16" s="79">
        <f>COUNTIF('Men''s League Seven'!$D:$D,T$3)</f>
        <v>0</v>
      </c>
      <c r="V16" s="78">
        <f>COUNTIF('Men''s League Seven'!$B:$B,V$3)</f>
        <v>0</v>
      </c>
      <c r="W16" s="79">
        <f>COUNTIF('Men''s League Seven'!$D:$D,V$3)</f>
        <v>0</v>
      </c>
      <c r="X16" s="78">
        <f>COUNTIF('Men''s League Seven'!$B:$B,X$3)</f>
        <v>1</v>
      </c>
      <c r="Y16" s="79">
        <f>COUNTIF('Men''s League Seven'!$D:$D,X$3)</f>
        <v>0</v>
      </c>
      <c r="Z16" s="78">
        <f>COUNTIF('Men''s League Seven'!$B:$B,Z$3)</f>
        <v>2</v>
      </c>
      <c r="AA16" s="79">
        <f>COUNTIF('Men''s League Seven'!$D:$D,Z$3)</f>
        <v>3</v>
      </c>
      <c r="AB16" s="78">
        <f>COUNTIF('Men''s League Seven'!$B:$B,AB$2)</f>
        <v>2</v>
      </c>
      <c r="AC16" s="79">
        <f>COUNTIF('Men''s League Seven'!$D:$D,AB$2)</f>
        <v>2</v>
      </c>
      <c r="AD16" s="78">
        <f>COUNTIF('Men''s League Seven'!$B:$B,AD$3)</f>
        <v>0</v>
      </c>
      <c r="AE16" s="79">
        <f>COUNTIF('Men''s League Seven'!$D:$D,AD$3)</f>
        <v>0</v>
      </c>
      <c r="AF16" s="78">
        <f>COUNTIF('Men''s League Seven'!$B:$B,AF$3)</f>
        <v>0</v>
      </c>
      <c r="AG16" s="79">
        <f>COUNTIF('Men''s League Seven'!$D:$D,AF$3)</f>
        <v>0</v>
      </c>
      <c r="AH16" s="78">
        <f>COUNTIF('Men''s League Seven'!$B:$B,AH$3)</f>
        <v>0</v>
      </c>
      <c r="AI16" s="79">
        <f>COUNTIF('Men''s League Seven'!$D:$D,AH$3)</f>
        <v>0</v>
      </c>
      <c r="AJ16" s="78">
        <f>COUNTIF('Men''s League Seven'!$B:$B,AJ$3)</f>
        <v>1</v>
      </c>
      <c r="AK16" s="79">
        <f>COUNTIF('Men''s League Seven'!$D:$D,AJ$3)</f>
        <v>1</v>
      </c>
      <c r="AL16" s="78">
        <f>COUNTIF('Men''s League Seven'!$B:$B,AL$3)</f>
        <v>1</v>
      </c>
      <c r="AM16" s="79">
        <f>COUNTIF('Men''s League Seven'!$D:$D,AL$3)</f>
        <v>1</v>
      </c>
      <c r="AN16" s="78">
        <f>COUNTIF('Men''s League Seven'!$B:$B,AN$3)</f>
        <v>1</v>
      </c>
      <c r="AO16" s="79">
        <f>COUNTIF('Men''s League Seven'!$D:$D,AN$3)</f>
        <v>1</v>
      </c>
      <c r="AP16" s="78">
        <f>COUNTIF('Men''s League Seven'!$B:$B,AP$3)</f>
        <v>1</v>
      </c>
      <c r="AQ16" s="79">
        <f>COUNTIF('Men''s League Seven'!$D:$D,AP$3)</f>
        <v>0</v>
      </c>
      <c r="AR16" s="78">
        <f>COUNTIF('Men''s League Seven'!$B:$B,AR$3)</f>
        <v>0</v>
      </c>
      <c r="AS16" s="79">
        <f>COUNTIF('Men''s League Seven'!$D:$D,AR$3)</f>
        <v>0</v>
      </c>
      <c r="AT16" s="78">
        <f>COUNTIF('Men''s League Seven'!$B:$B,AT$3)</f>
        <v>0</v>
      </c>
      <c r="AU16" s="79">
        <f>COUNTIF('Men''s League Seven'!$D:$D,AT$3)</f>
        <v>0</v>
      </c>
      <c r="AV16" s="78">
        <f>COUNTIF('Men''s League Seven'!$B:$B,AV$3)</f>
        <v>0</v>
      </c>
      <c r="AW16" s="79">
        <f>COUNTIF('Men''s League Seven'!$D:$D,AV$3)</f>
        <v>0</v>
      </c>
      <c r="AX16" s="78">
        <f>COUNTIF('Men''s League Seven'!$B:$B,AX$3)</f>
        <v>0</v>
      </c>
      <c r="AY16" s="79">
        <f>COUNTIF('Men''s League Seven'!$D:$D,AX$3)</f>
        <v>0</v>
      </c>
      <c r="AZ16" s="78">
        <f>COUNTIF('Men''s League Seven'!$B:$B,AZ$3)</f>
        <v>0</v>
      </c>
      <c r="BA16" s="142">
        <f>COUNTIF('Men''s League Seven'!$D:$D,AZ$3)</f>
        <v>2</v>
      </c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5"/>
      <c r="CA16" s="75"/>
      <c r="CB16" s="75"/>
      <c r="CC16" s="75"/>
      <c r="CD16" s="75"/>
      <c r="CE16" s="75"/>
    </row>
    <row r="17" spans="1:83" s="70" customFormat="1" ht="20.100000000000001" customHeight="1" x14ac:dyDescent="0.2">
      <c r="A17" s="186" t="s">
        <v>101</v>
      </c>
      <c r="B17" s="81">
        <f>SUM(D17+F17+H17+J17+L17+N17+P17+R17+T17+V17+X17+Z17+AB17+AD17+AF17+AH17+AJ17+AL17+AN17+AP17+AR17+AT17+AV17+AX17+AZ17)</f>
        <v>148</v>
      </c>
      <c r="C17" s="82">
        <f>SUM(E17+G17+I17+K17+M17+O17+Q17+S17+U17+W17+Y17+AA17+AC17+AE17+AG17+AI17+AK17+AM17+AO17+AQ17+AS17+AU17+AW17+AY17+BA17)</f>
        <v>152</v>
      </c>
      <c r="D17" s="166">
        <f t="shared" ref="D17:BA17" si="5">SUM(D18:D22)</f>
        <v>12</v>
      </c>
      <c r="E17" s="68">
        <f t="shared" si="5"/>
        <v>12</v>
      </c>
      <c r="F17" s="67">
        <f t="shared" si="5"/>
        <v>7</v>
      </c>
      <c r="G17" s="68">
        <f t="shared" si="5"/>
        <v>11</v>
      </c>
      <c r="H17" s="67">
        <f t="shared" si="5"/>
        <v>9</v>
      </c>
      <c r="I17" s="68">
        <f t="shared" si="5"/>
        <v>11</v>
      </c>
      <c r="J17" s="67">
        <f>SUM(J18:J22)</f>
        <v>2</v>
      </c>
      <c r="K17" s="68">
        <f>SUM(K18:K22)</f>
        <v>2</v>
      </c>
      <c r="L17" s="67">
        <f t="shared" si="5"/>
        <v>8</v>
      </c>
      <c r="M17" s="68">
        <f t="shared" si="5"/>
        <v>7</v>
      </c>
      <c r="N17" s="67">
        <f t="shared" si="5"/>
        <v>8</v>
      </c>
      <c r="O17" s="68">
        <f t="shared" si="5"/>
        <v>12</v>
      </c>
      <c r="P17" s="67">
        <f t="shared" si="5"/>
        <v>2</v>
      </c>
      <c r="Q17" s="68">
        <f t="shared" si="5"/>
        <v>3</v>
      </c>
      <c r="R17" s="67">
        <f t="shared" si="5"/>
        <v>1</v>
      </c>
      <c r="S17" s="68">
        <f t="shared" si="5"/>
        <v>0</v>
      </c>
      <c r="T17" s="67">
        <f t="shared" si="5"/>
        <v>7</v>
      </c>
      <c r="U17" s="68">
        <f t="shared" si="5"/>
        <v>10</v>
      </c>
      <c r="V17" s="67">
        <f t="shared" si="5"/>
        <v>7</v>
      </c>
      <c r="W17" s="68">
        <f t="shared" si="5"/>
        <v>5</v>
      </c>
      <c r="X17" s="67">
        <f t="shared" si="5"/>
        <v>1</v>
      </c>
      <c r="Y17" s="68">
        <f t="shared" si="5"/>
        <v>2</v>
      </c>
      <c r="Z17" s="67">
        <f t="shared" si="5"/>
        <v>12</v>
      </c>
      <c r="AA17" s="68">
        <f t="shared" si="5"/>
        <v>13</v>
      </c>
      <c r="AB17" s="67">
        <f t="shared" si="5"/>
        <v>18</v>
      </c>
      <c r="AC17" s="68">
        <f t="shared" si="5"/>
        <v>17</v>
      </c>
      <c r="AD17" s="67">
        <f t="shared" si="5"/>
        <v>13</v>
      </c>
      <c r="AE17" s="68">
        <f t="shared" si="5"/>
        <v>10</v>
      </c>
      <c r="AF17" s="67">
        <f t="shared" si="5"/>
        <v>12</v>
      </c>
      <c r="AG17" s="68">
        <f t="shared" si="5"/>
        <v>11</v>
      </c>
      <c r="AH17" s="67">
        <f t="shared" si="5"/>
        <v>3</v>
      </c>
      <c r="AI17" s="68">
        <f t="shared" si="5"/>
        <v>4</v>
      </c>
      <c r="AJ17" s="67">
        <f t="shared" si="5"/>
        <v>4</v>
      </c>
      <c r="AK17" s="68">
        <f t="shared" si="5"/>
        <v>4</v>
      </c>
      <c r="AL17" s="67">
        <f t="shared" si="5"/>
        <v>4</v>
      </c>
      <c r="AM17" s="68">
        <f t="shared" si="5"/>
        <v>2</v>
      </c>
      <c r="AN17" s="67">
        <f t="shared" si="5"/>
        <v>1</v>
      </c>
      <c r="AO17" s="68">
        <f t="shared" si="5"/>
        <v>1</v>
      </c>
      <c r="AP17" s="67">
        <f t="shared" si="5"/>
        <v>5</v>
      </c>
      <c r="AQ17" s="68">
        <f t="shared" si="5"/>
        <v>5</v>
      </c>
      <c r="AR17" s="67">
        <f t="shared" si="5"/>
        <v>0</v>
      </c>
      <c r="AS17" s="68">
        <f t="shared" si="5"/>
        <v>0</v>
      </c>
      <c r="AT17" s="67">
        <f t="shared" si="5"/>
        <v>4</v>
      </c>
      <c r="AU17" s="68">
        <f t="shared" si="5"/>
        <v>2</v>
      </c>
      <c r="AV17" s="67">
        <f t="shared" si="5"/>
        <v>2</v>
      </c>
      <c r="AW17" s="68">
        <f t="shared" si="5"/>
        <v>0</v>
      </c>
      <c r="AX17" s="67">
        <f t="shared" si="5"/>
        <v>1</v>
      </c>
      <c r="AY17" s="68">
        <f t="shared" si="5"/>
        <v>2</v>
      </c>
      <c r="AZ17" s="67">
        <f t="shared" si="5"/>
        <v>5</v>
      </c>
      <c r="BA17" s="140">
        <f t="shared" si="5"/>
        <v>6</v>
      </c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</row>
    <row r="18" spans="1:83" ht="20.100000000000001" customHeight="1" x14ac:dyDescent="0.3">
      <c r="A18" s="158" t="s">
        <v>92</v>
      </c>
      <c r="B18" s="76">
        <f>SUM(D18+F18+H18+L18+N18+P18+R18+T18+V18+X18+Z18+AB18+AD18+AF18+AH18+AJ18+AL18+AN18+AP18+AR18+AT18+AV18+AX18+AZ18)</f>
        <v>48</v>
      </c>
      <c r="C18" s="77">
        <f t="shared" si="1"/>
        <v>49</v>
      </c>
      <c r="D18" s="168">
        <f>COUNTIF('Women''s Premier League'!$B:$B,D$3)</f>
        <v>5</v>
      </c>
      <c r="E18" s="79">
        <f>COUNTIF('Women''s Premier League'!$D:$D,D$3)</f>
        <v>6</v>
      </c>
      <c r="F18" s="78">
        <f>COUNTIF('Women''s Premier League'!$B:$B,F$3)</f>
        <v>0</v>
      </c>
      <c r="G18" s="79">
        <f>COUNTIF('Women''s Premier League'!$D:$D,F$3)</f>
        <v>3</v>
      </c>
      <c r="H18" s="78">
        <f>COUNTIF('Women''s Premier League'!$B:$B,H$3)</f>
        <v>4</v>
      </c>
      <c r="I18" s="79">
        <f>COUNTIF('Women''s Premier League'!$D:$D,H$3)</f>
        <v>4</v>
      </c>
      <c r="J18" s="78">
        <f>COUNTIF('Women''s Premier League'!$B:$B,J$3)</f>
        <v>0</v>
      </c>
      <c r="K18" s="79">
        <f>COUNTIF('Women''s Premier League'!$D:$D,J$3)</f>
        <v>0</v>
      </c>
      <c r="L18" s="78">
        <f>COUNTIF('Women''s Premier League'!$B:$B,L$3)</f>
        <v>5</v>
      </c>
      <c r="M18" s="79">
        <f>COUNTIF('Women''s Premier League'!$D:$D,L$3)</f>
        <v>5</v>
      </c>
      <c r="N18" s="78">
        <f>COUNTIF('Women''s Premier League'!$B:$B,N$3)</f>
        <v>0</v>
      </c>
      <c r="O18" s="79">
        <f>COUNTIF('Women''s Premier League'!$D:$D,N$3)</f>
        <v>0</v>
      </c>
      <c r="P18" s="78">
        <f>COUNTIF('Women''s Premier League'!$B:$B,P$3)</f>
        <v>0</v>
      </c>
      <c r="Q18" s="79">
        <f>COUNTIF('Women''s Premier League'!$D:$D,P$3)</f>
        <v>0</v>
      </c>
      <c r="R18" s="78">
        <f>COUNTIF('Women''s Premier League'!$B:$B,R$3)</f>
        <v>0</v>
      </c>
      <c r="S18" s="79">
        <f>COUNTIF('Women''s Premier League'!$D:$D,R$3)</f>
        <v>0</v>
      </c>
      <c r="T18" s="78">
        <f>COUNTIF('Women''s Premier League'!$B:$B,T$3)</f>
        <v>5</v>
      </c>
      <c r="U18" s="79">
        <f>COUNTIF('Women''s Premier League'!$D:$D,T$3)</f>
        <v>4</v>
      </c>
      <c r="V18" s="78">
        <f>COUNTIF('Women''s Premier League'!$B:$B,V$3)</f>
        <v>1</v>
      </c>
      <c r="W18" s="79">
        <f>COUNTIF('Women''s Premier League'!$D:$D,V$3)</f>
        <v>1</v>
      </c>
      <c r="X18" s="78">
        <f>COUNTIF('Women''s Premier League'!$B:$B,X$3)</f>
        <v>0</v>
      </c>
      <c r="Y18" s="79">
        <f>COUNTIF('Women''s Premier League'!$D:$D,X$3)</f>
        <v>0</v>
      </c>
      <c r="Z18" s="78">
        <f>COUNTIF('Women''s Premier League'!$B:$B,Z$3)</f>
        <v>5</v>
      </c>
      <c r="AA18" s="79">
        <f>COUNTIF('Women''s Premier League'!$D:$D,Z$3)</f>
        <v>3</v>
      </c>
      <c r="AB18" s="78">
        <f>COUNTIF('Women''s Premier League'!$B:$B,AB$2)</f>
        <v>9</v>
      </c>
      <c r="AC18" s="79">
        <f>COUNTIF('Women''s Premier League'!$D:$D,AB$2)</f>
        <v>12</v>
      </c>
      <c r="AD18" s="78">
        <f>COUNTIF('Women''s Premier League'!$B:$B,AD$3)</f>
        <v>7</v>
      </c>
      <c r="AE18" s="79">
        <f>COUNTIF('Women''s Premier League'!$D:$D,AD$3)</f>
        <v>5</v>
      </c>
      <c r="AF18" s="78">
        <f>COUNTIF('Women''s Premier League'!$B:$B,AF$3)</f>
        <v>4</v>
      </c>
      <c r="AG18" s="79">
        <f>COUNTIF('Women''s Premier League'!$D:$D,AF$3)</f>
        <v>4</v>
      </c>
      <c r="AH18" s="78">
        <f>COUNTIF('Women''s Premier League'!$B:$B,AH$3)</f>
        <v>0</v>
      </c>
      <c r="AI18" s="79">
        <f>COUNTIF('Women''s Premier League'!$D:$D,AH$3)</f>
        <v>0</v>
      </c>
      <c r="AJ18" s="78">
        <f>COUNTIF('Women''s Premier League'!$B:$B,AJ$3)</f>
        <v>1</v>
      </c>
      <c r="AK18" s="79">
        <f>COUNTIF('Women''s Premier League'!$D:$D,AJ$3)</f>
        <v>1</v>
      </c>
      <c r="AL18" s="78">
        <f>COUNTIF('Women''s Premier League'!$B:$B,AL$3)</f>
        <v>0</v>
      </c>
      <c r="AM18" s="79">
        <f>COUNTIF('Women''s Premier League'!$D:$D,AL$3)</f>
        <v>0</v>
      </c>
      <c r="AN18" s="78">
        <f>COUNTIF('Women''s Premier League'!$B:$B,AN$3)</f>
        <v>0</v>
      </c>
      <c r="AO18" s="79">
        <f>COUNTIF('Women''s Premier League'!$D:$D,AN$3)</f>
        <v>0</v>
      </c>
      <c r="AP18" s="78">
        <f>COUNTIF('Women''s Premier League'!$B:$B,AP$3)</f>
        <v>0</v>
      </c>
      <c r="AQ18" s="79">
        <f>COUNTIF('Women''s Premier League'!$D:$D,AP$3)</f>
        <v>0</v>
      </c>
      <c r="AR18" s="78">
        <f>COUNTIF('Women''s Premier League'!$B:$B,AR$3)</f>
        <v>0</v>
      </c>
      <c r="AS18" s="79">
        <f>COUNTIF('Women''s Premier League'!$D:$D,AR$3)</f>
        <v>0</v>
      </c>
      <c r="AT18" s="78">
        <f>COUNTIF('Women''s Premier League'!$B:$B,AT$3)</f>
        <v>0</v>
      </c>
      <c r="AU18" s="79">
        <f>COUNTIF('Women''s Premier League'!$D:$D,AT$3)</f>
        <v>0</v>
      </c>
      <c r="AV18" s="78">
        <f>COUNTIF('Women''s Premier League'!$B:$B,AV$3)</f>
        <v>0</v>
      </c>
      <c r="AW18" s="79">
        <f>COUNTIF('Women''s Premier League'!$D:$D,AV$3)</f>
        <v>0</v>
      </c>
      <c r="AX18" s="78">
        <f>COUNTIF('Women''s Premier League'!$B:$B,AX$3)</f>
        <v>0</v>
      </c>
      <c r="AY18" s="79">
        <f>COUNTIF('Women''s Premier League'!$D:$D,AX$3)</f>
        <v>0</v>
      </c>
      <c r="AZ18" s="78">
        <f>COUNTIF('Women''s Premier League'!$B:$B,AZ$3)</f>
        <v>2</v>
      </c>
      <c r="BA18" s="142">
        <f>COUNTIF('Women''s Premier League'!$D:$D,AZ$3)</f>
        <v>1</v>
      </c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C18" s="75"/>
      <c r="CD18" s="75"/>
      <c r="CE18" s="75"/>
    </row>
    <row r="19" spans="1:83" ht="20.100000000000001" customHeight="1" x14ac:dyDescent="0.3">
      <c r="A19" s="158" t="s">
        <v>95</v>
      </c>
      <c r="B19" s="76">
        <f>SUM(D19+F19+H19+L19+N19+P19+R19+T19+V19+X19+Z19+AB19+AD19+AF19+AH19+AJ19+AL19+AN19+AP19+AR19+AT19+AV19+AX19+AZ19)</f>
        <v>42</v>
      </c>
      <c r="C19" s="77">
        <f t="shared" si="1"/>
        <v>40</v>
      </c>
      <c r="D19" s="168">
        <f>COUNTIF('Women''s League Two'!$B:$B,D$3)</f>
        <v>3</v>
      </c>
      <c r="E19" s="79">
        <f>COUNTIF('Women''s League Two'!$D:$D,D$3)</f>
        <v>5</v>
      </c>
      <c r="F19" s="78">
        <f>COUNTIF('Women''s League Two'!$B:$B,F$3)</f>
        <v>3</v>
      </c>
      <c r="G19" s="79">
        <f>COUNTIF('Women''s League Two'!$D:$D,F$3)</f>
        <v>4</v>
      </c>
      <c r="H19" s="78">
        <f>COUNTIF('Women''s League Two'!$B:$B,H$3)</f>
        <v>0</v>
      </c>
      <c r="I19" s="79">
        <f>COUNTIF('Women''s League Two'!$D:$D,H$3)</f>
        <v>0</v>
      </c>
      <c r="J19" s="78">
        <f>COUNTIF('Women''s League Two'!$B:$B,J$3)</f>
        <v>0</v>
      </c>
      <c r="K19" s="79">
        <f>COUNTIF('Women''s League Two'!$D:$D,J$3)</f>
        <v>0</v>
      </c>
      <c r="L19" s="78">
        <f>COUNTIF('Women''s League Two'!$B:$B,L$3)</f>
        <v>1</v>
      </c>
      <c r="M19" s="79">
        <f>COUNTIF('Women''s League Two'!$D:$D,L$3)</f>
        <v>1</v>
      </c>
      <c r="N19" s="78">
        <f>COUNTIF('Women''s League Two'!$B:$B,N$3)</f>
        <v>5</v>
      </c>
      <c r="O19" s="79">
        <f>COUNTIF('Women''s League Two'!$D:$D,N$3)</f>
        <v>6</v>
      </c>
      <c r="P19" s="78">
        <f>COUNTIF('Women''s League Two'!$B:$B,P$3)</f>
        <v>1</v>
      </c>
      <c r="Q19" s="79">
        <f>COUNTIF('Women''s League Two'!$D:$D,P$3)</f>
        <v>1</v>
      </c>
      <c r="R19" s="78">
        <f>COUNTIF('Women''s League Two'!$B:$B,R$3)</f>
        <v>0</v>
      </c>
      <c r="S19" s="79">
        <f>COUNTIF('Women''s League Two'!$D:$D,R$3)</f>
        <v>0</v>
      </c>
      <c r="T19" s="78">
        <f>COUNTIF('Women''s League Two'!$B:$B,T$3)</f>
        <v>1</v>
      </c>
      <c r="U19" s="79">
        <f>COUNTIF('Women''s League Two'!$D:$D,T$3)</f>
        <v>4</v>
      </c>
      <c r="V19" s="78">
        <f>COUNTIF('Women''s League Two'!$B:$B,V$3)</f>
        <v>2</v>
      </c>
      <c r="W19" s="79">
        <f>COUNTIF('Women''s League Two'!$D:$D,V$3)</f>
        <v>0</v>
      </c>
      <c r="X19" s="78">
        <f>COUNTIF('Women''s League Two'!$B:$B,X$3)</f>
        <v>0</v>
      </c>
      <c r="Y19" s="79">
        <f>COUNTIF('Women''s League Two'!$D:$D,X$3)</f>
        <v>0</v>
      </c>
      <c r="Z19" s="78">
        <f>COUNTIF('Women''s League Two'!$B:$B,Z$3)</f>
        <v>3</v>
      </c>
      <c r="AA19" s="79">
        <f>COUNTIF('Women''s League Two'!$D:$D,Z$3)</f>
        <v>5</v>
      </c>
      <c r="AB19" s="78">
        <f>COUNTIF('Women''s League Two'!$B:$B,AB$2)</f>
        <v>6</v>
      </c>
      <c r="AC19" s="79">
        <f>COUNTIF('Women''s League Two'!$D:$D,AB$2)</f>
        <v>2</v>
      </c>
      <c r="AD19" s="78">
        <f>COUNTIF('Women''s League Two'!$B:$B,AD$3)</f>
        <v>2</v>
      </c>
      <c r="AE19" s="79">
        <f>COUNTIF('Women''s League Two'!$D:$D,AD$3)</f>
        <v>1</v>
      </c>
      <c r="AF19" s="78">
        <f>COUNTIF('Women''s League Two'!$B:$B,AF$3)</f>
        <v>3</v>
      </c>
      <c r="AG19" s="79">
        <f>COUNTIF('Women''s League Two'!$D:$D,AF$3)</f>
        <v>2</v>
      </c>
      <c r="AH19" s="78">
        <f>COUNTIF('Women''s League Two'!$B:$B,AH$3)</f>
        <v>2</v>
      </c>
      <c r="AI19" s="79">
        <f>COUNTIF('Women''s League Two'!$D:$D,AH$3)</f>
        <v>2</v>
      </c>
      <c r="AJ19" s="78">
        <f>COUNTIF('Women''s League Two'!$B:$B,AJ$3)</f>
        <v>1</v>
      </c>
      <c r="AK19" s="79">
        <f>COUNTIF('Women''s League Two'!$D:$D,AJ$3)</f>
        <v>1</v>
      </c>
      <c r="AL19" s="78">
        <f>COUNTIF('Women''s League Two'!$B:$B,AL$3)</f>
        <v>1</v>
      </c>
      <c r="AM19" s="79">
        <f>COUNTIF('Women''s League Two'!$D:$D,AL$3)</f>
        <v>0</v>
      </c>
      <c r="AN19" s="78">
        <f>COUNTIF('Women''s League Two'!$B:$B,AN$3)</f>
        <v>1</v>
      </c>
      <c r="AO19" s="79">
        <f>COUNTIF('Women''s League Two'!$D:$D,AN$3)</f>
        <v>1</v>
      </c>
      <c r="AP19" s="78">
        <f>COUNTIF('Women''s League Two'!$B:$B,AP$3)</f>
        <v>1</v>
      </c>
      <c r="AQ19" s="79">
        <f>COUNTIF('Women''s League Two'!$D:$D,AP$3)</f>
        <v>1</v>
      </c>
      <c r="AR19" s="78">
        <f>COUNTIF('Women''s League Two'!$B:$B,AR$3)</f>
        <v>0</v>
      </c>
      <c r="AS19" s="79">
        <f>COUNTIF('Women''s League Two'!$D:$D,AR$3)</f>
        <v>0</v>
      </c>
      <c r="AT19" s="78">
        <f>COUNTIF('Women''s League Two'!$B:$B,AT$3)</f>
        <v>1</v>
      </c>
      <c r="AU19" s="79">
        <f>COUNTIF('Women''s League Two'!$D:$D,AT$3)</f>
        <v>0</v>
      </c>
      <c r="AV19" s="78">
        <f>COUNTIF('Women''s League Two'!$B:$B,AV$3)</f>
        <v>2</v>
      </c>
      <c r="AW19" s="79">
        <f>COUNTIF('Women''s League Two'!$D:$D,AV$3)</f>
        <v>0</v>
      </c>
      <c r="AX19" s="78">
        <f>COUNTIF('Women''s League Two'!$B:$B,AX$3)</f>
        <v>0</v>
      </c>
      <c r="AY19" s="79">
        <f>COUNTIF('Women''s League Two'!$D:$D,AX$3)</f>
        <v>0</v>
      </c>
      <c r="AZ19" s="78">
        <f>COUNTIF('Women''s League Two'!$B:$B,AZ$3)</f>
        <v>3</v>
      </c>
      <c r="BA19" s="142">
        <f>COUNTIF('Women''s League Two'!$D:$D,AZ$3)</f>
        <v>4</v>
      </c>
      <c r="BB19" s="75"/>
      <c r="BC19" s="75"/>
      <c r="BD19" s="75"/>
      <c r="BE19" s="75"/>
      <c r="BF19" s="75"/>
      <c r="BG19" s="75"/>
      <c r="BH19" s="75"/>
      <c r="BI19" s="75"/>
      <c r="BJ19" s="75"/>
      <c r="BK19" s="75"/>
      <c r="BL19" s="75"/>
      <c r="BM19" s="75"/>
      <c r="BN19" s="75"/>
      <c r="BO19" s="75"/>
      <c r="BP19" s="75"/>
      <c r="BQ19" s="75"/>
      <c r="BR19" s="75"/>
      <c r="BS19" s="75"/>
      <c r="BT19" s="75"/>
      <c r="BU19" s="75"/>
      <c r="BV19" s="75"/>
      <c r="BW19" s="75"/>
      <c r="BX19" s="75"/>
      <c r="BY19" s="75"/>
      <c r="BZ19" s="75"/>
      <c r="CA19" s="75"/>
      <c r="CB19" s="75"/>
      <c r="CC19" s="75"/>
      <c r="CD19" s="75"/>
      <c r="CE19" s="75"/>
    </row>
    <row r="20" spans="1:83" ht="20.100000000000001" customHeight="1" x14ac:dyDescent="0.3">
      <c r="A20" s="158" t="s">
        <v>96</v>
      </c>
      <c r="B20" s="76">
        <f>SUM(D20+F20+H20+L20+N20+P20+R20+T20+V20+X20+Z20+AB20+AD20+AF20+AH20+AJ20+AL20+AN20+AP20+AR20+AT20+AV20+AX20+AZ20)</f>
        <v>28</v>
      </c>
      <c r="C20" s="77">
        <f t="shared" si="1"/>
        <v>31</v>
      </c>
      <c r="D20" s="168">
        <f>COUNTIF('Women''s League Three'!$B:$B,D$3)</f>
        <v>2</v>
      </c>
      <c r="E20" s="79">
        <f>COUNTIF('Women''s League Three'!$D:$D,D$3)</f>
        <v>0</v>
      </c>
      <c r="F20" s="78">
        <f>COUNTIF('Women''s League Three'!$B:$B,F$3)</f>
        <v>3</v>
      </c>
      <c r="G20" s="79">
        <f>COUNTIF('Women''s League Three'!$D:$D,F$3)</f>
        <v>1</v>
      </c>
      <c r="H20" s="78">
        <f>COUNTIF('Women''s League Three'!$B:$B,H$3)</f>
        <v>1</v>
      </c>
      <c r="I20" s="79">
        <f>COUNTIF('Women''s League Three'!$D:$D,H$3)</f>
        <v>2</v>
      </c>
      <c r="J20" s="78">
        <f>COUNTIF('Women''s League Three'!$B:$B,J$3)</f>
        <v>1</v>
      </c>
      <c r="K20" s="79">
        <f>COUNTIF('Women''s League Three'!$D:$D,J$3)</f>
        <v>1</v>
      </c>
      <c r="L20" s="78">
        <f>COUNTIF('Women''s League Three'!$B:$B,L$3)</f>
        <v>1</v>
      </c>
      <c r="M20" s="79">
        <f>COUNTIF('Women''s League Three'!$D:$D,L$3)</f>
        <v>1</v>
      </c>
      <c r="N20" s="78">
        <f>COUNTIF('Women''s League Three'!$B:$B,N$3)</f>
        <v>1</v>
      </c>
      <c r="O20" s="79">
        <f>COUNTIF('Women''s League Three'!$D:$D,N$3)</f>
        <v>3</v>
      </c>
      <c r="P20" s="78">
        <f>COUNTIF('Women''s League Three'!$B:$B,P$3)</f>
        <v>0</v>
      </c>
      <c r="Q20" s="79">
        <f>COUNTIF('Women''s League Three'!$D:$D,P$3)</f>
        <v>1</v>
      </c>
      <c r="R20" s="78">
        <f>COUNTIF('Women''s League Three'!$B:$B,R$3)</f>
        <v>0</v>
      </c>
      <c r="S20" s="79">
        <f>COUNTIF('Women''s League Three'!$D:$D,R$3)</f>
        <v>0</v>
      </c>
      <c r="T20" s="78">
        <f>COUNTIF('Women''s League Three'!$B:$B,T$3)</f>
        <v>0</v>
      </c>
      <c r="U20" s="79">
        <f>COUNTIF('Women''s League Three'!$D:$D,T$3)</f>
        <v>1</v>
      </c>
      <c r="V20" s="78">
        <f>COUNTIF('Women''s League Three'!$B:$B,V$3)</f>
        <v>3</v>
      </c>
      <c r="W20" s="79">
        <f>COUNTIF('Women''s League Three'!$D:$D,V$3)</f>
        <v>3</v>
      </c>
      <c r="X20" s="78">
        <f>COUNTIF('Women''s League Three'!$B:$B,X$3)</f>
        <v>1</v>
      </c>
      <c r="Y20" s="79">
        <f>COUNTIF('Women''s League Three'!$D:$D,X$3)</f>
        <v>0</v>
      </c>
      <c r="Z20" s="78">
        <f>COUNTIF('Women''s League Three'!$B:$B,Z$3)</f>
        <v>2</v>
      </c>
      <c r="AA20" s="79">
        <f>COUNTIF('Women''s League Three'!$D:$D,Z$3)</f>
        <v>3</v>
      </c>
      <c r="AB20" s="78">
        <f>COUNTIF('Women''s League Three'!$B:$B,AB$2)</f>
        <v>1</v>
      </c>
      <c r="AC20" s="79">
        <f>COUNTIF('Women''s League Three'!$D:$D,AB$2)</f>
        <v>1</v>
      </c>
      <c r="AD20" s="78">
        <f>COUNTIF('Women''s League Three'!$B:$B,AD$3)</f>
        <v>2</v>
      </c>
      <c r="AE20" s="79">
        <f>COUNTIF('Women''s League Three'!$D:$D,AD$3)</f>
        <v>2</v>
      </c>
      <c r="AF20" s="78">
        <f>COUNTIF('Women''s League Three'!$B:$B,AF$3)</f>
        <v>5</v>
      </c>
      <c r="AG20" s="79">
        <f>COUNTIF('Women''s League Three'!$D:$D,AF$3)</f>
        <v>5</v>
      </c>
      <c r="AH20" s="78">
        <f>COUNTIF('Women''s League Three'!$B:$B,AH$3)</f>
        <v>1</v>
      </c>
      <c r="AI20" s="79">
        <f>COUNTIF('Women''s League Three'!$D:$D,AH$3)</f>
        <v>1</v>
      </c>
      <c r="AJ20" s="78">
        <f>COUNTIF('Women''s League Three'!$B:$B,AJ$3)</f>
        <v>0</v>
      </c>
      <c r="AK20" s="79">
        <f>COUNTIF('Women''s League Three'!$D:$D,AJ$3)</f>
        <v>1</v>
      </c>
      <c r="AL20" s="78">
        <f>COUNTIF('Women''s League Three'!$B:$B,AL$3)</f>
        <v>2</v>
      </c>
      <c r="AM20" s="79">
        <f>COUNTIF('Women''s League Three'!$D:$D,AL$3)</f>
        <v>1</v>
      </c>
      <c r="AN20" s="78">
        <f>COUNTIF('Women''s League Three'!$B:$B,AN$3)</f>
        <v>0</v>
      </c>
      <c r="AO20" s="79">
        <f>COUNTIF('Women''s League Three'!$D:$D,AN$3)</f>
        <v>0</v>
      </c>
      <c r="AP20" s="78">
        <f>COUNTIF('Women''s League Three'!$B:$B,AP$3)</f>
        <v>2</v>
      </c>
      <c r="AQ20" s="79">
        <f>COUNTIF('Women''s League Three'!$D:$D,AP$3)</f>
        <v>3</v>
      </c>
      <c r="AR20" s="78">
        <f>COUNTIF('Women''s League Three'!$B:$B,AR$3)</f>
        <v>0</v>
      </c>
      <c r="AS20" s="79">
        <f>COUNTIF('Women''s League Three'!$D:$D,AR$3)</f>
        <v>0</v>
      </c>
      <c r="AT20" s="78">
        <f>COUNTIF('Women''s League Three'!$B:$B,AT$3)</f>
        <v>1</v>
      </c>
      <c r="AU20" s="79">
        <f>COUNTIF('Women''s League Three'!$D:$D,AT$3)</f>
        <v>1</v>
      </c>
      <c r="AV20" s="78">
        <f>COUNTIF('Women''s League Three'!$B:$B,AV$3)</f>
        <v>0</v>
      </c>
      <c r="AW20" s="79">
        <f>COUNTIF('Women''s League Three'!$D:$D,AV$3)</f>
        <v>0</v>
      </c>
      <c r="AX20" s="78">
        <f>COUNTIF('Women''s League Three'!$B:$B,AX$3)</f>
        <v>0</v>
      </c>
      <c r="AY20" s="79">
        <f>COUNTIF('Women''s League Three'!$D:$D,AX$3)</f>
        <v>1</v>
      </c>
      <c r="AZ20" s="78">
        <f>COUNTIF('Women''s League Three'!$B:$B,AZ$3)</f>
        <v>0</v>
      </c>
      <c r="BA20" s="142">
        <f>COUNTIF('Women''s League Three'!$D:$D,AZ$3)</f>
        <v>0</v>
      </c>
      <c r="BB20" s="75"/>
      <c r="BC20" s="75"/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5"/>
      <c r="BP20" s="75"/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75"/>
      <c r="CB20" s="75"/>
      <c r="CC20" s="75"/>
      <c r="CD20" s="75"/>
      <c r="CE20" s="75"/>
    </row>
    <row r="21" spans="1:83" ht="20.100000000000001" customHeight="1" x14ac:dyDescent="0.3">
      <c r="A21" s="158" t="s">
        <v>97</v>
      </c>
      <c r="B21" s="76">
        <f>SUM(D21+F21+H21+L21+N21+P21+R21+T21+V21+X21+Z21+AB21+AD21+AF21+AH21+AJ21+AL21+AN21+AP21+AR21+AT21+AV21+AX21+AZ21)</f>
        <v>20</v>
      </c>
      <c r="C21" s="77">
        <f t="shared" si="1"/>
        <v>21</v>
      </c>
      <c r="D21" s="168">
        <f>COUNTIF('Women''s League Four'!$B:$B,D$3)</f>
        <v>2</v>
      </c>
      <c r="E21" s="79">
        <f>COUNTIF('Women''s League Four'!$D:$D,D$3)</f>
        <v>1</v>
      </c>
      <c r="F21" s="78">
        <f>COUNTIF('Women''s League Four'!$B:$B,F$3)</f>
        <v>1</v>
      </c>
      <c r="G21" s="79">
        <f>COUNTIF('Women''s League Four'!$D:$D,F$3)</f>
        <v>2</v>
      </c>
      <c r="H21" s="78">
        <f>COUNTIF('Women''s League Four'!$B:$B,H$3)</f>
        <v>4</v>
      </c>
      <c r="I21" s="79">
        <f>COUNTIF('Women''s League Four'!$D:$D,H$3)</f>
        <v>5</v>
      </c>
      <c r="J21" s="78">
        <f>COUNTIF('Women''s League Four'!$B:$B,J$3)</f>
        <v>0</v>
      </c>
      <c r="K21" s="79">
        <f>COUNTIF('Women''s League Four'!$D:$D,J$3)</f>
        <v>0</v>
      </c>
      <c r="L21" s="78">
        <f>COUNTIF('Women''s League Four'!$B:$B,L$3)</f>
        <v>1</v>
      </c>
      <c r="M21" s="79">
        <f>COUNTIF('Women''s League Four'!$D:$D,L$3)</f>
        <v>0</v>
      </c>
      <c r="N21" s="78">
        <f>COUNTIF('Women''s League Four'!$B:$B,N$3)</f>
        <v>2</v>
      </c>
      <c r="O21" s="79">
        <f>COUNTIF('Women''s League Four'!$D:$D,N$3)</f>
        <v>3</v>
      </c>
      <c r="P21" s="78">
        <f>COUNTIF('Women''s League Four'!$B:$B,P$3)</f>
        <v>1</v>
      </c>
      <c r="Q21" s="79">
        <f>COUNTIF('Women''s League Four'!$D:$D,P$3)</f>
        <v>1</v>
      </c>
      <c r="R21" s="78">
        <f>COUNTIF('Women''s League Four'!$B:$B,R$3)</f>
        <v>0</v>
      </c>
      <c r="S21" s="79">
        <f>COUNTIF('Women''s League Four'!$D:$D,R$3)</f>
        <v>0</v>
      </c>
      <c r="T21" s="78">
        <f>COUNTIF('Women''s League Four'!$B:$B,T$3)</f>
        <v>1</v>
      </c>
      <c r="U21" s="79">
        <f>COUNTIF('Women''s League Four'!$D:$D,T$3)</f>
        <v>0</v>
      </c>
      <c r="V21" s="78">
        <f>COUNTIF('Women''s League Four'!$B:$B,V$3)</f>
        <v>1</v>
      </c>
      <c r="W21" s="79">
        <f>COUNTIF('Women''s League Four'!$D:$D,V$3)</f>
        <v>0</v>
      </c>
      <c r="X21" s="78">
        <f>COUNTIF('Women''s League Four'!$B:$B,X$3)</f>
        <v>0</v>
      </c>
      <c r="Y21" s="79">
        <f>COUNTIF('Women''s League Four'!$D:$D,X$3)</f>
        <v>1</v>
      </c>
      <c r="Z21" s="78">
        <f>COUNTIF('Women''s League Four'!$B:$B,Z$3)</f>
        <v>2</v>
      </c>
      <c r="AA21" s="79">
        <f>COUNTIF('Women''s League Four'!$D:$D,Z$3)</f>
        <v>2</v>
      </c>
      <c r="AB21" s="78">
        <f>COUNTIF('Women''s League Four'!$B:$B,AB$2)</f>
        <v>0</v>
      </c>
      <c r="AC21" s="79">
        <f>COUNTIF('Women''s League Four'!$D:$D,AB$2)</f>
        <v>1</v>
      </c>
      <c r="AD21" s="78">
        <f>COUNTIF('Women''s League Four'!$B:$B,AD$3)</f>
        <v>1</v>
      </c>
      <c r="AE21" s="79">
        <f>COUNTIF('Women''s League Four'!$D:$D,AD$3)</f>
        <v>1</v>
      </c>
      <c r="AF21" s="78">
        <f>COUNTIF('Women''s League Four'!$B:$B,AF$3)</f>
        <v>0</v>
      </c>
      <c r="AG21" s="79">
        <f>COUNTIF('Women''s League Four'!$D:$D,AF$3)</f>
        <v>0</v>
      </c>
      <c r="AH21" s="78">
        <f>COUNTIF('Women''s League Four'!$B:$B,AH$3)</f>
        <v>0</v>
      </c>
      <c r="AI21" s="79">
        <f>COUNTIF('Women''s League Four'!$D:$D,AH$3)</f>
        <v>1</v>
      </c>
      <c r="AJ21" s="78">
        <f>COUNTIF('Women''s League Four'!$B:$B,AJ$3)</f>
        <v>1</v>
      </c>
      <c r="AK21" s="79">
        <f>COUNTIF('Women''s League Four'!$D:$D,AJ$3)</f>
        <v>1</v>
      </c>
      <c r="AL21" s="78">
        <f>COUNTIF('Women''s League Four'!$B:$B,AL$3)</f>
        <v>1</v>
      </c>
      <c r="AM21" s="79">
        <f>COUNTIF('Women''s League Four'!$D:$D,AL$3)</f>
        <v>1</v>
      </c>
      <c r="AN21" s="78">
        <f>COUNTIF('Women''s League Four'!$B:$B,AN$3)</f>
        <v>0</v>
      </c>
      <c r="AO21" s="79">
        <f>COUNTIF('Women''s League Four'!$D:$D,AN$3)</f>
        <v>0</v>
      </c>
      <c r="AP21" s="78">
        <f>COUNTIF('Women''s League Four'!$B:$B,AP$3)</f>
        <v>1</v>
      </c>
      <c r="AQ21" s="79">
        <f>COUNTIF('Women''s League Four'!$D:$D,AP$3)</f>
        <v>1</v>
      </c>
      <c r="AR21" s="78">
        <f>COUNTIF('Women''s League Four'!$B:$B,AR$3)</f>
        <v>0</v>
      </c>
      <c r="AS21" s="79">
        <f>COUNTIF('Women''s League Four'!$D:$D,AR$3)</f>
        <v>0</v>
      </c>
      <c r="AT21" s="78">
        <f>COUNTIF('Women''s League Four'!$B:$B,AT$3)</f>
        <v>1</v>
      </c>
      <c r="AU21" s="79">
        <f>COUNTIF('Women''s League Four'!$D:$D,AT$3)</f>
        <v>0</v>
      </c>
      <c r="AV21" s="78">
        <f>COUNTIF('Women''s League Four'!$B:$B,AV$3)</f>
        <v>0</v>
      </c>
      <c r="AW21" s="79">
        <f>COUNTIF('Women''s League Four'!$D:$D,AV$3)</f>
        <v>0</v>
      </c>
      <c r="AX21" s="78">
        <f>COUNTIF('Women''s League Four'!$B:$B,AX$3)</f>
        <v>0</v>
      </c>
      <c r="AY21" s="79">
        <f>COUNTIF('Women''s League Four'!$D:$D,AX$3)</f>
        <v>0</v>
      </c>
      <c r="AZ21" s="78">
        <f>COUNTIF('Women''s League Four'!$B:$B,AZ$3)</f>
        <v>0</v>
      </c>
      <c r="BA21" s="142">
        <f>COUNTIF('Women''s League Four'!$D:$D,AZ$3)</f>
        <v>0</v>
      </c>
      <c r="BB21" s="75"/>
      <c r="BC21" s="75"/>
      <c r="BD21" s="75"/>
      <c r="BE21" s="75"/>
      <c r="BF21" s="75"/>
      <c r="BG21" s="75"/>
      <c r="BH21" s="75"/>
      <c r="BI21" s="75"/>
      <c r="BJ21" s="75"/>
      <c r="BK21" s="75"/>
      <c r="BL21" s="75"/>
      <c r="BM21" s="75"/>
      <c r="BN21" s="75"/>
      <c r="BO21" s="75"/>
      <c r="BP21" s="75"/>
      <c r="BQ21" s="75"/>
      <c r="BR21" s="75"/>
      <c r="BS21" s="75"/>
      <c r="BT21" s="75"/>
      <c r="BU21" s="75"/>
      <c r="BV21" s="75"/>
      <c r="BW21" s="75"/>
      <c r="BX21" s="75"/>
      <c r="BY21" s="75"/>
      <c r="BZ21" s="75"/>
      <c r="CA21" s="75"/>
      <c r="CB21" s="75"/>
      <c r="CC21" s="75"/>
      <c r="CD21" s="75"/>
      <c r="CE21" s="75"/>
    </row>
    <row r="22" spans="1:83" ht="20.100000000000001" customHeight="1" x14ac:dyDescent="0.3">
      <c r="A22" s="158" t="s">
        <v>98</v>
      </c>
      <c r="B22" s="76">
        <f>SUM(D22+F22+H22+L22+N22+P22+R22+T22+V22+X22+Z22+AB22+AD22+AF22+AH22+AJ22+AL22+AN22+AP22+AR22+AT22+AV22+AX22+AZ22)</f>
        <v>8</v>
      </c>
      <c r="C22" s="77">
        <f t="shared" si="1"/>
        <v>9</v>
      </c>
      <c r="D22" s="168">
        <f>COUNTIF('Women''s League Five'!$B:$B,D$3)</f>
        <v>0</v>
      </c>
      <c r="E22" s="79">
        <f>COUNTIF('Women''s League Five'!$D:$D,D$3)</f>
        <v>0</v>
      </c>
      <c r="F22" s="78">
        <f>COUNTIF('Women''s League Five'!$B:$B,F$3)</f>
        <v>0</v>
      </c>
      <c r="G22" s="79">
        <f>COUNTIF('Women''s League Five'!$D:$D,F$3)</f>
        <v>1</v>
      </c>
      <c r="H22" s="78">
        <f>COUNTIF('Women''s League Five'!$B:$B,H$3)</f>
        <v>0</v>
      </c>
      <c r="I22" s="79">
        <f>COUNTIF('Women''s League Five'!$D:$D,H$3)</f>
        <v>0</v>
      </c>
      <c r="J22" s="78">
        <f>COUNTIF('Women''s League Five'!$B:$B,J$3)</f>
        <v>1</v>
      </c>
      <c r="K22" s="79">
        <f>COUNTIF('Women''s League Five'!$D:$D,J$3)</f>
        <v>1</v>
      </c>
      <c r="L22" s="78">
        <f>COUNTIF('Women''s League Five'!$B:$B,L$3)</f>
        <v>0</v>
      </c>
      <c r="M22" s="79">
        <f>COUNTIF('Women''s League Five'!$D:$D,L$3)</f>
        <v>0</v>
      </c>
      <c r="N22" s="78">
        <f>COUNTIF('Women''s League Five'!$B:$B,N$3)</f>
        <v>0</v>
      </c>
      <c r="O22" s="79">
        <f>COUNTIF('Women''s League Five'!$D:$D,N$3)</f>
        <v>0</v>
      </c>
      <c r="P22" s="78">
        <f>COUNTIF('Women''s League Five'!$B:$B,P$3)</f>
        <v>0</v>
      </c>
      <c r="Q22" s="79">
        <f>COUNTIF('Women''s League Five'!$D:$D,P$3)</f>
        <v>0</v>
      </c>
      <c r="R22" s="78">
        <f>COUNTIF('Women''s League Five'!$B:$B,R$3)</f>
        <v>1</v>
      </c>
      <c r="S22" s="79">
        <f>COUNTIF('Women''s League Five'!$D:$D,R$3)</f>
        <v>0</v>
      </c>
      <c r="T22" s="78">
        <f>COUNTIF('Women''s League Five'!$B:$B,T$3)</f>
        <v>0</v>
      </c>
      <c r="U22" s="79">
        <f>COUNTIF('Women''s League Five'!$D:$D,T$3)</f>
        <v>1</v>
      </c>
      <c r="V22" s="78">
        <f>COUNTIF('Women''s League Five'!$B:$B,V$3)</f>
        <v>0</v>
      </c>
      <c r="W22" s="79">
        <f>COUNTIF('Women''s League Five'!$D:$D,V$3)</f>
        <v>1</v>
      </c>
      <c r="X22" s="78">
        <f>COUNTIF('Women''s League Five'!$B:$B,X$3)</f>
        <v>0</v>
      </c>
      <c r="Y22" s="79">
        <f>COUNTIF('Women''s League Five'!$D:$D,X$3)</f>
        <v>1</v>
      </c>
      <c r="Z22" s="78">
        <f>COUNTIF('Women''s League Five'!$B:$B,Z$3)</f>
        <v>0</v>
      </c>
      <c r="AA22" s="79">
        <f>COUNTIF('Women''s League Five'!$D:$D,Z$3)</f>
        <v>0</v>
      </c>
      <c r="AB22" s="78">
        <f>COUNTIF('Women''s League Five'!$B:$B,AB$2)</f>
        <v>2</v>
      </c>
      <c r="AC22" s="79">
        <f>COUNTIF('Women''s League Five'!$D:$D,AB$2)</f>
        <v>1</v>
      </c>
      <c r="AD22" s="78">
        <f>COUNTIF('Women''s League Five'!$B:$B,AD$3)</f>
        <v>1</v>
      </c>
      <c r="AE22" s="79">
        <f>COUNTIF('Women''s League Five'!$D:$D,AD$3)</f>
        <v>1</v>
      </c>
      <c r="AF22" s="78">
        <f>COUNTIF('Women''s League Five'!$B:$B,AF$3)</f>
        <v>0</v>
      </c>
      <c r="AG22" s="79">
        <f>COUNTIF('Women''s League Five'!$D:$D,AF$3)</f>
        <v>0</v>
      </c>
      <c r="AH22" s="78">
        <f>COUNTIF('Women''s League Five'!$B:$B,AH$3)</f>
        <v>0</v>
      </c>
      <c r="AI22" s="79">
        <f>COUNTIF('Women''s League Five'!$D:$D,AH$3)</f>
        <v>0</v>
      </c>
      <c r="AJ22" s="78">
        <f>COUNTIF('Women''s League Five'!$B:$B,AJ$3)</f>
        <v>1</v>
      </c>
      <c r="AK22" s="79">
        <f>COUNTIF('Women''s League Five'!$D:$D,AJ$3)</f>
        <v>0</v>
      </c>
      <c r="AL22" s="78">
        <f>COUNTIF('Women''s League Five'!$B:$B,AL$3)</f>
        <v>0</v>
      </c>
      <c r="AM22" s="79">
        <f>COUNTIF('Women''s League Five'!$D:$D,AL$3)</f>
        <v>0</v>
      </c>
      <c r="AN22" s="78">
        <f>COUNTIF('Women''s League Five'!$B:$B,AN$3)</f>
        <v>0</v>
      </c>
      <c r="AO22" s="79">
        <f>COUNTIF('Women''s League Five'!$D:$D,AN$3)</f>
        <v>0</v>
      </c>
      <c r="AP22" s="78">
        <f>COUNTIF('Women''s League Five'!$B:$B,AP$3)</f>
        <v>1</v>
      </c>
      <c r="AQ22" s="79">
        <f>COUNTIF('Women''s League Five'!$D:$D,AP$3)</f>
        <v>0</v>
      </c>
      <c r="AR22" s="78">
        <f>COUNTIF('Women''s League Five'!$B:$B,AR$3)</f>
        <v>0</v>
      </c>
      <c r="AS22" s="79">
        <f>COUNTIF('Women''s League Five'!$D:$D,AR$3)</f>
        <v>0</v>
      </c>
      <c r="AT22" s="78">
        <f>COUNTIF('Women''s League Five'!$B:$B,AT$3)</f>
        <v>1</v>
      </c>
      <c r="AU22" s="79">
        <f>COUNTIF('Women''s League Five'!$D:$D,AT$3)</f>
        <v>1</v>
      </c>
      <c r="AV22" s="78">
        <f>COUNTIF('Women''s League Five'!$B:$B,AV$3)</f>
        <v>0</v>
      </c>
      <c r="AW22" s="79">
        <f>COUNTIF('Women''s League Five'!$D:$D,AV$3)</f>
        <v>0</v>
      </c>
      <c r="AX22" s="78">
        <f>COUNTIF('Women''s League Five'!$B:$B,AX$3)</f>
        <v>1</v>
      </c>
      <c r="AY22" s="79">
        <f>COUNTIF('Women''s League Five'!$D:$D,AX$3)</f>
        <v>1</v>
      </c>
      <c r="AZ22" s="78">
        <f>COUNTIF('Women''s League Five'!$B:$B,AZ$3)</f>
        <v>0</v>
      </c>
      <c r="BA22" s="142">
        <f>COUNTIF('Women''s League Five'!$D:$D,AZ$3)</f>
        <v>1</v>
      </c>
      <c r="BB22" s="75"/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C22" s="75"/>
      <c r="CD22" s="75"/>
      <c r="CE22" s="75"/>
    </row>
    <row r="23" spans="1:83" s="70" customFormat="1" ht="20.100000000000001" customHeight="1" x14ac:dyDescent="0.2">
      <c r="A23" s="186" t="s">
        <v>102</v>
      </c>
      <c r="B23" s="81">
        <f>SUM(D23+F23+H23+J23+L23+N23+P23+R23+T23+V23+X23+Z23+AB23+AD23+AF23+AH23+AJ23+AL23+AN23+AP23+AR23+AT23+AV23+AX23+AZ23)</f>
        <v>130</v>
      </c>
      <c r="C23" s="82">
        <f>SUM(E23+G23+I23+K23+M23+O23+Q23+S23+U23+W23+Y23+AA23+AC23+AE23+AG23+AI23+AK23+AM23+AO23+AQ23+AS23+AU23+AW23+AY23+BA23)</f>
        <v>126</v>
      </c>
      <c r="D23" s="166">
        <f t="shared" ref="D23:BA23" si="6">SUM(D24:D33)</f>
        <v>28</v>
      </c>
      <c r="E23" s="83">
        <f t="shared" si="6"/>
        <v>29</v>
      </c>
      <c r="F23" s="67">
        <f t="shared" si="6"/>
        <v>3</v>
      </c>
      <c r="G23" s="83">
        <f t="shared" si="6"/>
        <v>5</v>
      </c>
      <c r="H23" s="67">
        <f t="shared" si="6"/>
        <v>9</v>
      </c>
      <c r="I23" s="83">
        <f t="shared" si="6"/>
        <v>7</v>
      </c>
      <c r="J23" s="67">
        <f>SUM(J24:J33)</f>
        <v>0</v>
      </c>
      <c r="K23" s="83">
        <f>SUM(K24:K33)</f>
        <v>0</v>
      </c>
      <c r="L23" s="67">
        <f t="shared" si="6"/>
        <v>16</v>
      </c>
      <c r="M23" s="83">
        <f t="shared" si="6"/>
        <v>18</v>
      </c>
      <c r="N23" s="67">
        <f t="shared" si="6"/>
        <v>6</v>
      </c>
      <c r="O23" s="83">
        <f t="shared" si="6"/>
        <v>4</v>
      </c>
      <c r="P23" s="67">
        <f t="shared" si="6"/>
        <v>6</v>
      </c>
      <c r="Q23" s="83">
        <f t="shared" si="6"/>
        <v>7</v>
      </c>
      <c r="R23" s="67">
        <f t="shared" si="6"/>
        <v>0</v>
      </c>
      <c r="S23" s="83">
        <f t="shared" si="6"/>
        <v>0</v>
      </c>
      <c r="T23" s="67">
        <f t="shared" si="6"/>
        <v>4</v>
      </c>
      <c r="U23" s="83">
        <f t="shared" si="6"/>
        <v>5</v>
      </c>
      <c r="V23" s="67">
        <f t="shared" si="6"/>
        <v>5</v>
      </c>
      <c r="W23" s="83">
        <f t="shared" si="6"/>
        <v>5</v>
      </c>
      <c r="X23" s="67">
        <f t="shared" si="6"/>
        <v>0</v>
      </c>
      <c r="Y23" s="83">
        <f t="shared" si="6"/>
        <v>0</v>
      </c>
      <c r="Z23" s="67">
        <f t="shared" si="6"/>
        <v>7</v>
      </c>
      <c r="AA23" s="83">
        <f t="shared" si="6"/>
        <v>6</v>
      </c>
      <c r="AB23" s="67">
        <f t="shared" si="6"/>
        <v>10</v>
      </c>
      <c r="AC23" s="83">
        <f t="shared" si="6"/>
        <v>4</v>
      </c>
      <c r="AD23" s="67">
        <f t="shared" si="6"/>
        <v>15</v>
      </c>
      <c r="AE23" s="83">
        <f t="shared" si="6"/>
        <v>13</v>
      </c>
      <c r="AF23" s="67">
        <f t="shared" si="6"/>
        <v>4</v>
      </c>
      <c r="AG23" s="83">
        <f t="shared" si="6"/>
        <v>2</v>
      </c>
      <c r="AH23" s="67">
        <f t="shared" si="6"/>
        <v>2</v>
      </c>
      <c r="AI23" s="83">
        <f t="shared" si="6"/>
        <v>1</v>
      </c>
      <c r="AJ23" s="67">
        <f t="shared" si="6"/>
        <v>1</v>
      </c>
      <c r="AK23" s="83">
        <f t="shared" si="6"/>
        <v>2</v>
      </c>
      <c r="AL23" s="67">
        <f t="shared" si="6"/>
        <v>1</v>
      </c>
      <c r="AM23" s="83">
        <f t="shared" si="6"/>
        <v>2</v>
      </c>
      <c r="AN23" s="67">
        <f t="shared" si="6"/>
        <v>1</v>
      </c>
      <c r="AO23" s="83">
        <f t="shared" si="6"/>
        <v>2</v>
      </c>
      <c r="AP23" s="67">
        <f t="shared" si="6"/>
        <v>4</v>
      </c>
      <c r="AQ23" s="83">
        <f t="shared" si="6"/>
        <v>4</v>
      </c>
      <c r="AR23" s="67">
        <f t="shared" si="6"/>
        <v>0</v>
      </c>
      <c r="AS23" s="83">
        <f t="shared" si="6"/>
        <v>0</v>
      </c>
      <c r="AT23" s="67">
        <f t="shared" si="6"/>
        <v>3</v>
      </c>
      <c r="AU23" s="83">
        <f t="shared" si="6"/>
        <v>4</v>
      </c>
      <c r="AV23" s="67">
        <f t="shared" si="6"/>
        <v>0</v>
      </c>
      <c r="AW23" s="83">
        <f t="shared" si="6"/>
        <v>0</v>
      </c>
      <c r="AX23" s="67">
        <f t="shared" si="6"/>
        <v>1</v>
      </c>
      <c r="AY23" s="83">
        <f t="shared" si="6"/>
        <v>2</v>
      </c>
      <c r="AZ23" s="67">
        <f t="shared" si="6"/>
        <v>4</v>
      </c>
      <c r="BA23" s="143">
        <f t="shared" si="6"/>
        <v>4</v>
      </c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</row>
    <row r="24" spans="1:83" ht="20.100000000000001" customHeight="1" x14ac:dyDescent="0.3">
      <c r="A24" s="158" t="s">
        <v>103</v>
      </c>
      <c r="B24" s="76">
        <f t="shared" ref="B24:B33" si="7">SUM(D24+F24+H24+L24+N24+P24+R24+T24+V24+X24+Z24+AB24+AD24+AF24+AH24+AJ24+AL24+AN24+AP24+AR24+AT24+AV24+AX24+AZ24)</f>
        <v>25</v>
      </c>
      <c r="C24" s="77">
        <f t="shared" si="1"/>
        <v>27</v>
      </c>
      <c r="D24" s="168">
        <f>COUNTIF('Grade 16 Girls Div 1'!$B:$B,D$3)</f>
        <v>6</v>
      </c>
      <c r="E24" s="79">
        <f>COUNTIF('Grade 16 Girls Div 1'!$D:$D,D$3)</f>
        <v>7</v>
      </c>
      <c r="F24" s="78">
        <f>COUNTIF('Grade 16 Girls Div 1'!$B:$B,F$3)</f>
        <v>0</v>
      </c>
      <c r="G24" s="79">
        <f>COUNTIF('Grade 16 Girls Div 1'!$D:$D,F$3)</f>
        <v>0</v>
      </c>
      <c r="H24" s="78">
        <f>COUNTIF('Grade 16 Girls Div 1'!$B:$B,H$3)</f>
        <v>1</v>
      </c>
      <c r="I24" s="79">
        <f>COUNTIF('Grade 16 Girls Div 1'!$D:$D,H$3)</f>
        <v>1</v>
      </c>
      <c r="J24" s="78">
        <f>COUNTIF('Grade 16 Girls Div 1'!$B:$B,J$3)</f>
        <v>0</v>
      </c>
      <c r="K24" s="79">
        <f>COUNTIF('Grade 16 Girls Div 1'!$D:$D,J$3)</f>
        <v>0</v>
      </c>
      <c r="L24" s="78">
        <f>COUNTIF('Grade 16 Girls Div 1'!$B:$B,L$3)</f>
        <v>1</v>
      </c>
      <c r="M24" s="79">
        <f>COUNTIF('Grade 16 Girls Div 1'!$D:$D,L$3)</f>
        <v>4</v>
      </c>
      <c r="N24" s="78">
        <f>COUNTIF('Grade 16 Girls Div 1'!$B:$B,N$3)</f>
        <v>1</v>
      </c>
      <c r="O24" s="79">
        <f>COUNTIF('Grade 16 Girls Div 1'!$D:$D,N$3)</f>
        <v>0</v>
      </c>
      <c r="P24" s="78">
        <f>COUNTIF('Grade 16 Girls Div 1'!$B:$B,P$3)</f>
        <v>3</v>
      </c>
      <c r="Q24" s="79">
        <f>COUNTIF('Grade 16 Girls Div 1'!$D:$D,P$3)</f>
        <v>1</v>
      </c>
      <c r="R24" s="78">
        <f>COUNTIF('Grade 16 Girls Div 1'!$B:$B,R$3)</f>
        <v>0</v>
      </c>
      <c r="S24" s="79">
        <f>COUNTIF('Grade 16 Girls Div 1'!$D:$D,R$3)</f>
        <v>0</v>
      </c>
      <c r="T24" s="78">
        <f>COUNTIF('Grade 16 Girls Div 1'!$B:$B,T$3)</f>
        <v>1</v>
      </c>
      <c r="U24" s="79">
        <f>COUNTIF('Grade 16 Girls Div 1'!$D:$D,T$3)</f>
        <v>2</v>
      </c>
      <c r="V24" s="78">
        <f>COUNTIF('Grade 16 Girls Div 1'!$B:$B,V$3)</f>
        <v>2</v>
      </c>
      <c r="W24" s="79">
        <f>COUNTIF('Grade 16 Girls Div 1'!$D:$D,V$3)</f>
        <v>2</v>
      </c>
      <c r="X24" s="78">
        <f>COUNTIF('Grade 16 Girls Div 1'!$B:$B,X$3)</f>
        <v>0</v>
      </c>
      <c r="Y24" s="79">
        <f>COUNTIF('Grade 16 Girls Div 1'!$D:$D,X$3)</f>
        <v>0</v>
      </c>
      <c r="Z24" s="78">
        <f>COUNTIF('Grade 16 Girls Div 1'!$B:$B,Z$3)</f>
        <v>1</v>
      </c>
      <c r="AA24" s="79">
        <f>COUNTIF('Grade 16 Girls Div 1'!$D:$D,Z$3)</f>
        <v>2</v>
      </c>
      <c r="AB24" s="78">
        <f>COUNTIF('Grade 16 Girls Div 1'!$B:$B,AB$2)</f>
        <v>4</v>
      </c>
      <c r="AC24" s="79">
        <f>COUNTIF('Grade 16 Girls Div 1'!$D:$D,AB$2)</f>
        <v>2</v>
      </c>
      <c r="AD24" s="78">
        <f>COUNTIF('Grade 16 Girls Div 1'!$B:$B,AD$3)</f>
        <v>1</v>
      </c>
      <c r="AE24" s="79">
        <f>COUNTIF('Grade 16 Girls Div 1'!$D:$D,AD$3)</f>
        <v>2</v>
      </c>
      <c r="AF24" s="78">
        <f>COUNTIF('Grade 16 Girls Div 1'!$B:$B,AF$3)</f>
        <v>0</v>
      </c>
      <c r="AG24" s="79">
        <f>COUNTIF('Grade 16 Girls Div 1'!$D:$D,AF$3)</f>
        <v>0</v>
      </c>
      <c r="AH24" s="78">
        <f>COUNTIF('Grade 16 Girls Div 1'!$B:$B,AH$3)</f>
        <v>1</v>
      </c>
      <c r="AI24" s="79">
        <f>COUNTIF('Grade 16 Girls Div 1'!$D:$D,AH$3)</f>
        <v>0</v>
      </c>
      <c r="AJ24" s="78">
        <f>COUNTIF('Grade 16 Girls Div 1'!$B:$B,AJ$3)</f>
        <v>0</v>
      </c>
      <c r="AK24" s="79">
        <f>COUNTIF('Grade 16 Girls Div 1'!$D:$D,AJ$3)</f>
        <v>0</v>
      </c>
      <c r="AL24" s="78">
        <f>COUNTIF('Grade 16 Girls Div 1'!$B:$B,AL$3)</f>
        <v>1</v>
      </c>
      <c r="AM24" s="79">
        <f>COUNTIF('Grade 16 Girls Div 1'!$D:$D,AL$3)</f>
        <v>2</v>
      </c>
      <c r="AN24" s="78">
        <f>COUNTIF('Grade 16 Girls Div 1'!$B:$B,AN$3)</f>
        <v>0</v>
      </c>
      <c r="AO24" s="79">
        <f>COUNTIF('Grade 16 Girls Div 1'!$D:$D,AN$3)</f>
        <v>0</v>
      </c>
      <c r="AP24" s="78">
        <f>COUNTIF('Grade 16 Girls Div 1'!$B:$B,AP$3)</f>
        <v>0</v>
      </c>
      <c r="AQ24" s="79">
        <f>COUNTIF('Grade 16 Girls Div 1'!$D:$D,AP$3)</f>
        <v>0</v>
      </c>
      <c r="AR24" s="78">
        <f>COUNTIF('Grade 16 Girls Div 1'!$B:$B,AR$3)</f>
        <v>0</v>
      </c>
      <c r="AS24" s="79">
        <f>COUNTIF('Grade 16 Girls Div 1'!$D:$D,AR$3)</f>
        <v>0</v>
      </c>
      <c r="AT24" s="78">
        <f>COUNTIF('Grade 16 Girls Div 1'!$B:$B,AT$3)</f>
        <v>1</v>
      </c>
      <c r="AU24" s="79">
        <f>COUNTIF('Grade 16 Girls Div 1'!$D:$D,AT$3)</f>
        <v>1</v>
      </c>
      <c r="AV24" s="78">
        <f>COUNTIF('Grade 16 Girls Div 1'!$B:$B,AV$3)</f>
        <v>0</v>
      </c>
      <c r="AW24" s="79">
        <f>COUNTIF('Grade 16 Girls Div 1'!$D:$D,AV$3)</f>
        <v>0</v>
      </c>
      <c r="AX24" s="78">
        <f>COUNTIF('Grade 16 Girls Div 1'!$B:$B,AX$3)</f>
        <v>1</v>
      </c>
      <c r="AY24" s="79">
        <f>COUNTIF('Grade 16 Girls Div 1'!$D:$D,AX$3)</f>
        <v>1</v>
      </c>
      <c r="AZ24" s="78">
        <f>COUNTIF('Grade 16 Girls Div 1'!$B:$B,AZ$3)</f>
        <v>0</v>
      </c>
      <c r="BA24" s="142">
        <f>COUNTIF('Grade 16 Girls Div 1'!$D:$D,AZ$3)</f>
        <v>0</v>
      </c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</row>
    <row r="25" spans="1:83" ht="20.100000000000001" customHeight="1" x14ac:dyDescent="0.3">
      <c r="A25" s="158" t="s">
        <v>104</v>
      </c>
      <c r="B25" s="76">
        <f t="shared" si="7"/>
        <v>9</v>
      </c>
      <c r="C25" s="77">
        <f t="shared" si="1"/>
        <v>8</v>
      </c>
      <c r="D25" s="168">
        <f>COUNTIF('Grade 16 Girls Div 2'!$B:$B,D$3)</f>
        <v>2</v>
      </c>
      <c r="E25" s="79">
        <f>COUNTIF('Grade 16 Girls Div 2'!$D:$D,D$3)</f>
        <v>1</v>
      </c>
      <c r="F25" s="78">
        <f>COUNTIF('Grade 16 Girls Div 2'!$B:$B,F$3)</f>
        <v>0</v>
      </c>
      <c r="G25" s="79">
        <f>COUNTIF('Grade 16 Girls Div 2'!$D:$D,F$3)</f>
        <v>1</v>
      </c>
      <c r="H25" s="78">
        <f>COUNTIF('Grade 16 Girls Div 2'!$B:$B,H$3)</f>
        <v>3</v>
      </c>
      <c r="I25" s="79">
        <f>COUNTIF('Grade 16 Girls Div 2'!$D:$D,H$3)</f>
        <v>1</v>
      </c>
      <c r="J25" s="78">
        <f>COUNTIF('Grade 16 Girls Div 2'!$B:$B,J$3)</f>
        <v>0</v>
      </c>
      <c r="K25" s="79">
        <f>COUNTIF('Grade 16 Girls Div 2'!$D:$D,J$3)</f>
        <v>0</v>
      </c>
      <c r="L25" s="78">
        <f>COUNTIF('Grade 16 Girls Div 2'!$B:$B,L$3)</f>
        <v>0</v>
      </c>
      <c r="M25" s="79">
        <f>COUNTIF('Grade 16 Girls Div 2'!$D:$D,L$3)</f>
        <v>0</v>
      </c>
      <c r="N25" s="78">
        <f>COUNTIF('Grade 16 Girls Div 2'!$B:$B,N$3)</f>
        <v>0</v>
      </c>
      <c r="O25" s="79">
        <f>COUNTIF('Grade 16 Girls Div 2'!$D:$D,N$3)</f>
        <v>0</v>
      </c>
      <c r="P25" s="78">
        <f>COUNTIF('Grade 16 Girls Div 2'!$B:$B,P$3)</f>
        <v>0</v>
      </c>
      <c r="Q25" s="79">
        <f>COUNTIF('Grade 16 Girls Div 2'!$D:$D,P$3)</f>
        <v>0</v>
      </c>
      <c r="R25" s="78">
        <f>COUNTIF('Grade 16 Girls Div 2'!$B:$B,R$3)</f>
        <v>0</v>
      </c>
      <c r="S25" s="79">
        <f>COUNTIF('Grade 16 Girls Div 2'!$D:$D,R$3)</f>
        <v>0</v>
      </c>
      <c r="T25" s="78">
        <f>COUNTIF('Grade 16 Girls Div 2'!$B:$B,T$3)</f>
        <v>0</v>
      </c>
      <c r="U25" s="79">
        <f>COUNTIF('Grade 16 Girls Div 2'!$D:$D,T$3)</f>
        <v>2</v>
      </c>
      <c r="V25" s="78">
        <f>COUNTIF('Grade 16 Girls Div 2'!$B:$B,V$3)</f>
        <v>0</v>
      </c>
      <c r="W25" s="79">
        <f>COUNTIF('Grade 16 Girls Div 2'!$D:$D,V$3)</f>
        <v>0</v>
      </c>
      <c r="X25" s="78">
        <f>COUNTIF('Grade 16 Girls Div 2'!$B:$B,X$3)</f>
        <v>0</v>
      </c>
      <c r="Y25" s="79">
        <f>COUNTIF('Grade 16 Girls Div 2'!$D:$D,X$3)</f>
        <v>0</v>
      </c>
      <c r="Z25" s="78">
        <f>COUNTIF('Grade 16 Girls Div 2'!$B:$B,Z$3)</f>
        <v>1</v>
      </c>
      <c r="AA25" s="79">
        <f>COUNTIF('Grade 16 Girls Div 2'!$D:$D,Z$3)</f>
        <v>0</v>
      </c>
      <c r="AB25" s="78">
        <f>COUNTIF('Grade 16 Girls Div 2'!$B:$B,AB$2)</f>
        <v>2</v>
      </c>
      <c r="AC25" s="79">
        <f>COUNTIF('Grade 16 Girls Div 2'!$D:$D,AB$2)</f>
        <v>0</v>
      </c>
      <c r="AD25" s="78">
        <f>COUNTIF('Grade 16 Girls Div 2'!$B:$B,AD$3)</f>
        <v>0</v>
      </c>
      <c r="AE25" s="79">
        <f>COUNTIF('Grade 16 Girls Div 2'!$D:$D,AD$3)</f>
        <v>0</v>
      </c>
      <c r="AF25" s="78">
        <f>COUNTIF('Grade 16 Girls Div 2'!$B:$B,AF$3)</f>
        <v>0</v>
      </c>
      <c r="AG25" s="79">
        <f>COUNTIF('Grade 16 Girls Div 2'!$D:$D,AF$3)</f>
        <v>0</v>
      </c>
      <c r="AH25" s="78">
        <f>COUNTIF('Grade 16 Girls Div 2'!$B:$B,AH$3)</f>
        <v>0</v>
      </c>
      <c r="AI25" s="79">
        <f>COUNTIF('Grade 16 Girls Div 2'!$D:$D,AH$3)</f>
        <v>0</v>
      </c>
      <c r="AJ25" s="78">
        <f>COUNTIF('Grade 16 Girls Div 2'!$B:$B,AJ$3)</f>
        <v>0</v>
      </c>
      <c r="AK25" s="79">
        <f>COUNTIF('Grade 16 Girls Div 2'!$D:$D,AJ$3)</f>
        <v>0</v>
      </c>
      <c r="AL25" s="78">
        <f>COUNTIF('Grade 16 Girls Div 2'!$B:$B,AL$3)</f>
        <v>0</v>
      </c>
      <c r="AM25" s="79">
        <f>COUNTIF('Grade 16 Girls Div 2'!$D:$D,AL$3)</f>
        <v>0</v>
      </c>
      <c r="AN25" s="78">
        <f>COUNTIF('Grade 16 Girls Div 2'!$B:$B,AN$3)</f>
        <v>0</v>
      </c>
      <c r="AO25" s="79">
        <f>COUNTIF('Grade 16 Girls Div 2'!$D:$D,AN$3)</f>
        <v>0</v>
      </c>
      <c r="AP25" s="78">
        <f>COUNTIF('Grade 16 Girls Div 2'!$B:$B,AP$3)</f>
        <v>0</v>
      </c>
      <c r="AQ25" s="79">
        <f>COUNTIF('Grade 16 Girls Div 2'!$D:$D,AP$3)</f>
        <v>1</v>
      </c>
      <c r="AR25" s="78">
        <f>COUNTIF('Grade 16 Girls Div 2'!$B:$B,AR$3)</f>
        <v>0</v>
      </c>
      <c r="AS25" s="79">
        <f>COUNTIF('Grade 16 Girls Div 2'!$D:$D,AR$3)</f>
        <v>0</v>
      </c>
      <c r="AT25" s="78">
        <f>COUNTIF('Grade 16 Girls Div 2'!$B:$B,AT$3)</f>
        <v>0</v>
      </c>
      <c r="AU25" s="79">
        <f>COUNTIF('Grade 16 Girls Div 2'!$D:$D,AT$3)</f>
        <v>0</v>
      </c>
      <c r="AV25" s="78">
        <f>COUNTIF('Grade 16 Girls Div 2'!$B:$B,AV$3)</f>
        <v>0</v>
      </c>
      <c r="AW25" s="79">
        <f>COUNTIF('Grade 16 Girls Div 2'!$D:$D,AV$3)</f>
        <v>0</v>
      </c>
      <c r="AX25" s="78">
        <f>COUNTIF('Grade 16 Girls Div 2'!$B:$B,AX$3)</f>
        <v>0</v>
      </c>
      <c r="AY25" s="79">
        <f>COUNTIF('Grade 16 Girls Div 2'!$D:$D,AX$3)</f>
        <v>0</v>
      </c>
      <c r="AZ25" s="78">
        <f>COUNTIF('Grade 16 Girls Div 2'!$B:$B,AZ$3)</f>
        <v>1</v>
      </c>
      <c r="BA25" s="142">
        <f>COUNTIF('Grade 16 Girls Div 2'!$D:$D,AZ$3)</f>
        <v>2</v>
      </c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</row>
    <row r="26" spans="1:83" ht="20.100000000000001" customHeight="1" x14ac:dyDescent="0.3">
      <c r="A26" s="158" t="s">
        <v>105</v>
      </c>
      <c r="B26" s="76">
        <f t="shared" si="7"/>
        <v>12</v>
      </c>
      <c r="C26" s="77">
        <f t="shared" si="1"/>
        <v>14</v>
      </c>
      <c r="D26" s="168">
        <f>COUNTIF('Grade 15 Girls Div 1'!$B:$B,D$3)</f>
        <v>2</v>
      </c>
      <c r="E26" s="79">
        <f>COUNTIF('Grade 15 Girls Div 1'!$D:$D,D$3)</f>
        <v>3</v>
      </c>
      <c r="F26" s="78">
        <f>COUNTIF('Grade 15 Girls Div 1'!$B:$B,F$3)</f>
        <v>2</v>
      </c>
      <c r="G26" s="79">
        <f>COUNTIF('Grade 15 Girls Div 1'!$D:$D,F$3)</f>
        <v>1</v>
      </c>
      <c r="H26" s="78">
        <f>COUNTIF('Grade 15 Girls Div 1'!$B:$B,H$3)</f>
        <v>0</v>
      </c>
      <c r="I26" s="79">
        <f>COUNTIF('Grade 15 Girls Div 1'!$D:$D,H$3)</f>
        <v>0</v>
      </c>
      <c r="J26" s="78">
        <f>COUNTIF('Grade 15 Girls Div 1'!$B:$B,J$3)</f>
        <v>0</v>
      </c>
      <c r="K26" s="79">
        <f>COUNTIF('Grade 15 Girls Div 1'!$D:$D,J$3)</f>
        <v>0</v>
      </c>
      <c r="L26" s="78">
        <f>COUNTIF('Grade 15 Girls Div 1'!$B:$B,L$3)</f>
        <v>2</v>
      </c>
      <c r="M26" s="79">
        <f>COUNTIF('Grade 15 Girls Div 1'!$D:$D,L$3)</f>
        <v>3</v>
      </c>
      <c r="N26" s="78">
        <f>COUNTIF('Grade 15 Girls Div 1'!$B:$B,N$3)</f>
        <v>0</v>
      </c>
      <c r="O26" s="79">
        <f>COUNTIF('Grade 15 Girls Div 1'!$D:$D,N$3)</f>
        <v>0</v>
      </c>
      <c r="P26" s="78">
        <f>COUNTIF('Grade 15 Girls Div 1'!$B:$B,P$3)</f>
        <v>1</v>
      </c>
      <c r="Q26" s="79">
        <f>COUNTIF('Grade 15 Girls Div 1'!$D:$D,P$3)</f>
        <v>1</v>
      </c>
      <c r="R26" s="78">
        <f>COUNTIF('Grade 15 Girls Div 1'!$B:$B,R$3)</f>
        <v>0</v>
      </c>
      <c r="S26" s="79">
        <f>COUNTIF('Grade 15 Girls Div 1'!$D:$D,R$3)</f>
        <v>0</v>
      </c>
      <c r="T26" s="78">
        <f>COUNTIF('Grade 15 Girls Div 1'!$B:$B,T$3)</f>
        <v>0</v>
      </c>
      <c r="U26" s="79">
        <f>COUNTIF('Grade 15 Girls Div 1'!$D:$D,T$3)</f>
        <v>0</v>
      </c>
      <c r="V26" s="78">
        <f>COUNTIF('Grade 15 Girls Div 1'!$B:$B,V$3)</f>
        <v>0</v>
      </c>
      <c r="W26" s="79">
        <f>COUNTIF('Grade 15 Girls Div 1'!$D:$D,V$3)</f>
        <v>1</v>
      </c>
      <c r="X26" s="78">
        <f>COUNTIF('Grade 15 Girls Div 1'!$B:$B,X$3)</f>
        <v>0</v>
      </c>
      <c r="Y26" s="79">
        <f>COUNTIF('Grade 15 Girls Div 1'!$D:$D,X$3)</f>
        <v>0</v>
      </c>
      <c r="Z26" s="78">
        <f>COUNTIF('Grade 15 Girls Div 1'!$B:$B,Z$3)</f>
        <v>1</v>
      </c>
      <c r="AA26" s="79">
        <f>COUNTIF('Grade 15 Girls Div 1'!$D:$D,Z$3)</f>
        <v>1</v>
      </c>
      <c r="AB26" s="78">
        <f>COUNTIF('Grade 15 Girls Div 1'!$B:$B,AB$2)</f>
        <v>0</v>
      </c>
      <c r="AC26" s="79">
        <f>COUNTIF('Grade 15 Girls Div 1'!$D:$D,AB$2)</f>
        <v>0</v>
      </c>
      <c r="AD26" s="78">
        <f>COUNTIF('Grade 15 Girls Div 1'!$B:$B,AD$3)</f>
        <v>2</v>
      </c>
      <c r="AE26" s="79">
        <f>COUNTIF('Grade 15 Girls Div 1'!$D:$D,AD$3)</f>
        <v>3</v>
      </c>
      <c r="AF26" s="78">
        <f>COUNTIF('Grade 15 Girls Div 1'!$B:$B,AF$3)</f>
        <v>1</v>
      </c>
      <c r="AG26" s="79">
        <f>COUNTIF('Grade 15 Girls Div 1'!$D:$D,AF$3)</f>
        <v>0</v>
      </c>
      <c r="AH26" s="78">
        <f>COUNTIF('Grade 15 Girls Div 1'!$B:$B,AH$3)</f>
        <v>0</v>
      </c>
      <c r="AI26" s="79">
        <f>COUNTIF('Grade 15 Girls Div 1'!$D:$D,AH$3)</f>
        <v>0</v>
      </c>
      <c r="AJ26" s="78">
        <f>COUNTIF('Grade 15 Girls Div 1'!$B:$B,AJ$3)</f>
        <v>0</v>
      </c>
      <c r="AK26" s="79">
        <f>COUNTIF('Grade 15 Girls Div 1'!$D:$D,AJ$3)</f>
        <v>0</v>
      </c>
      <c r="AL26" s="78">
        <f>COUNTIF('Grade 15 Girls Div 1'!$B:$B,AL$3)</f>
        <v>0</v>
      </c>
      <c r="AM26" s="79">
        <f>COUNTIF('Grade 15 Girls Div 1'!$D:$D,AL$3)</f>
        <v>0</v>
      </c>
      <c r="AN26" s="78">
        <f>COUNTIF('Grade 15 Girls Div 1'!$B:$B,AN$3)</f>
        <v>0</v>
      </c>
      <c r="AO26" s="79">
        <f>COUNTIF('Grade 15 Girls Div 1'!$D:$D,AN$3)</f>
        <v>1</v>
      </c>
      <c r="AP26" s="78">
        <f>COUNTIF('Grade 15 Girls Div 1'!$B:$B,AP$3)</f>
        <v>0</v>
      </c>
      <c r="AQ26" s="79">
        <f>COUNTIF('Grade 15 Girls Div 1'!$D:$D,AP$3)</f>
        <v>0</v>
      </c>
      <c r="AR26" s="78">
        <f>COUNTIF('Grade 15 Girls Div 1'!$B:$B,AR$3)</f>
        <v>0</v>
      </c>
      <c r="AS26" s="79">
        <f>COUNTIF('Grade 15 Girls Div 1'!$D:$D,AR$3)</f>
        <v>0</v>
      </c>
      <c r="AT26" s="78">
        <f>COUNTIF('Grade 15 Girls Div 1'!$B:$B,AT$3)</f>
        <v>1</v>
      </c>
      <c r="AU26" s="79">
        <f>COUNTIF('Grade 15 Girls Div 1'!$D:$D,AT$3)</f>
        <v>0</v>
      </c>
      <c r="AV26" s="78">
        <f>COUNTIF('Grade 15 Girls Div 1'!$B:$B,AV$3)</f>
        <v>0</v>
      </c>
      <c r="AW26" s="79">
        <f>COUNTIF('Grade 15 Girls Div 1'!$D:$D,AV$3)</f>
        <v>0</v>
      </c>
      <c r="AX26" s="78">
        <f>COUNTIF('Grade 15 Girls Div 1'!$B:$B,AX$3)</f>
        <v>0</v>
      </c>
      <c r="AY26" s="79">
        <f>COUNTIF('Grade 15 Girls Div 1'!$D:$D,AX$3)</f>
        <v>0</v>
      </c>
      <c r="AZ26" s="78">
        <f>COUNTIF('Grade 15 Girls Div 1'!$B:$B,AZ$3)</f>
        <v>0</v>
      </c>
      <c r="BA26" s="142">
        <f>COUNTIF('Grade 15 Girls Div 1'!$D:$D,AZ$3)</f>
        <v>0</v>
      </c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5"/>
      <c r="CA26" s="75"/>
      <c r="CB26" s="75"/>
      <c r="CC26" s="75"/>
      <c r="CD26" s="75"/>
      <c r="CE26" s="75"/>
    </row>
    <row r="27" spans="1:83" ht="20.100000000000001" customHeight="1" x14ac:dyDescent="0.3">
      <c r="A27" s="158" t="s">
        <v>106</v>
      </c>
      <c r="B27" s="76">
        <f t="shared" si="7"/>
        <v>1</v>
      </c>
      <c r="C27" s="77">
        <f t="shared" si="1"/>
        <v>1</v>
      </c>
      <c r="D27" s="168">
        <f>COUNTIF('Grade 15 Girls Div 2'!$B:$B,D$3)</f>
        <v>0</v>
      </c>
      <c r="E27" s="79">
        <f>COUNTIF('Grade 15 Girls Div 2'!$D:$D,D$3)</f>
        <v>0</v>
      </c>
      <c r="F27" s="78">
        <f>COUNTIF('Grade 15 Girls Div 2'!$B:$B,F$3)</f>
        <v>0</v>
      </c>
      <c r="G27" s="79">
        <f>COUNTIF('Grade 15 Girls Div 2'!$D:$D,F$3)</f>
        <v>0</v>
      </c>
      <c r="H27" s="78">
        <f>COUNTIF('Grade 15 Girls Div 2'!$B:$B,H$3)</f>
        <v>1</v>
      </c>
      <c r="I27" s="79">
        <f>COUNTIF('Grade 15 Girls Div 2'!$D:$D,H$3)</f>
        <v>1</v>
      </c>
      <c r="J27" s="78">
        <f>COUNTIF('Grade 15 Girls Div 2'!$B:$B,J$3)</f>
        <v>0</v>
      </c>
      <c r="K27" s="79">
        <f>COUNTIF('Grade 15 Girls Div 2'!$D:$D,J$3)</f>
        <v>0</v>
      </c>
      <c r="L27" s="78">
        <f>COUNTIF('Grade 15 Girls Div 2'!$B:$B,L$3)</f>
        <v>0</v>
      </c>
      <c r="M27" s="79">
        <f>COUNTIF('Grade 15 Girls Div 2'!$D:$D,L$3)</f>
        <v>0</v>
      </c>
      <c r="N27" s="78">
        <f>COUNTIF('Grade 15 Girls Div 2'!$B:$B,N$3)</f>
        <v>0</v>
      </c>
      <c r="O27" s="79">
        <f>COUNTIF('Grade 15 Girls Div 2'!$D:$D,N$3)</f>
        <v>0</v>
      </c>
      <c r="P27" s="78">
        <f>COUNTIF('Grade 15 Girls Div 2'!$B:$B,P$3)</f>
        <v>0</v>
      </c>
      <c r="Q27" s="79">
        <f>COUNTIF('Grade 15 Girls Div 2'!$D:$D,P$3)</f>
        <v>0</v>
      </c>
      <c r="R27" s="78">
        <f>COUNTIF('Grade 15 Girls Div 2'!$B:$B,R$3)</f>
        <v>0</v>
      </c>
      <c r="S27" s="79">
        <f>COUNTIF('Grade 15 Girls Div 2'!$D:$D,R$3)</f>
        <v>0</v>
      </c>
      <c r="T27" s="78">
        <f>COUNTIF('Grade 15 Girls Div 2'!$B:$B,T$3)</f>
        <v>0</v>
      </c>
      <c r="U27" s="79">
        <f>COUNTIF('Grade 15 Girls Div 2'!$D:$D,T$3)</f>
        <v>0</v>
      </c>
      <c r="V27" s="78">
        <f>COUNTIF('Grade 15 Girls Div 2'!$B:$B,V$3)</f>
        <v>0</v>
      </c>
      <c r="W27" s="79">
        <f>COUNTIF('Grade 15 Girls Div 2'!$D:$D,V$3)</f>
        <v>0</v>
      </c>
      <c r="X27" s="78">
        <f>COUNTIF('Grade 15 Girls Div 2'!$B:$B,X$3)</f>
        <v>0</v>
      </c>
      <c r="Y27" s="79">
        <f>COUNTIF('Grade 15 Girls Div 2'!$D:$D,X$3)</f>
        <v>0</v>
      </c>
      <c r="Z27" s="78">
        <f>COUNTIF('Grade 15 Girls Div 2'!$B:$B,Z$3)</f>
        <v>0</v>
      </c>
      <c r="AA27" s="79">
        <f>COUNTIF('Grade 15 Girls Div 2'!$D:$D,Z$3)</f>
        <v>0</v>
      </c>
      <c r="AB27" s="78">
        <f>COUNTIF('Grade 15 Girls Div 2'!$B:$B,AB$2)</f>
        <v>0</v>
      </c>
      <c r="AC27" s="79">
        <f>COUNTIF('Grade 15 Girls Div 2'!$D:$D,AB$2)</f>
        <v>0</v>
      </c>
      <c r="AD27" s="78">
        <f>COUNTIF('Grade 15 Girls Div 2'!$B:$B,AD$3)</f>
        <v>0</v>
      </c>
      <c r="AE27" s="79">
        <f>COUNTIF('Grade 15 Girls Div 2'!$D:$D,AD$3)</f>
        <v>0</v>
      </c>
      <c r="AF27" s="78">
        <f>COUNTIF('Grade 15 Girls Div 2'!$B:$B,AF$3)</f>
        <v>0</v>
      </c>
      <c r="AG27" s="79">
        <f>COUNTIF('Grade 15 Girls Div 2'!$D:$D,AF$3)</f>
        <v>0</v>
      </c>
      <c r="AH27" s="78">
        <f>COUNTIF('Grade 15 Girls Div 2'!$B:$B,AH$3)</f>
        <v>0</v>
      </c>
      <c r="AI27" s="79">
        <f>COUNTIF('Grade 15 Girls Div 2'!$D:$D,AH$3)</f>
        <v>0</v>
      </c>
      <c r="AJ27" s="78">
        <f>COUNTIF('Grade 15 Girls Div 2'!$B:$B,AJ$3)</f>
        <v>0</v>
      </c>
      <c r="AK27" s="79">
        <f>COUNTIF('Grade 15 Girls Div 2'!$D:$D,AJ$3)</f>
        <v>0</v>
      </c>
      <c r="AL27" s="78">
        <f>COUNTIF('Grade 15 Girls Div 2'!$B:$B,AL$3)</f>
        <v>0</v>
      </c>
      <c r="AM27" s="79">
        <f>COUNTIF('Grade 15 Girls Div 2'!$D:$D,AL$3)</f>
        <v>0</v>
      </c>
      <c r="AN27" s="78">
        <f>COUNTIF('Grade 15 Girls Div 2'!$B:$B,AN$3)</f>
        <v>0</v>
      </c>
      <c r="AO27" s="79">
        <f>COUNTIF('Grade 15 Girls Div 2'!$D:$D,AN$3)</f>
        <v>0</v>
      </c>
      <c r="AP27" s="78">
        <f>COUNTIF('Grade 15 Girls Div 2'!$B:$B,AP$3)</f>
        <v>0</v>
      </c>
      <c r="AQ27" s="79">
        <f>COUNTIF('Grade 15 Girls Div 2'!$D:$D,AP$3)</f>
        <v>0</v>
      </c>
      <c r="AR27" s="78">
        <f>COUNTIF('Grade 15 Girls Div 2'!$B:$B,AR$3)</f>
        <v>0</v>
      </c>
      <c r="AS27" s="79">
        <f>COUNTIF('Grade 15 Girls Div 2'!$D:$D,AR$3)</f>
        <v>0</v>
      </c>
      <c r="AT27" s="78">
        <f>COUNTIF('Grade 15 Girls Div 2'!$B:$B,AT$3)</f>
        <v>0</v>
      </c>
      <c r="AU27" s="79">
        <f>COUNTIF('Grade 15 Girls Div 2'!$D:$D,AT$3)</f>
        <v>0</v>
      </c>
      <c r="AV27" s="78">
        <f>COUNTIF('Grade 15 Girls Div 2'!$B:$B,AV$3)</f>
        <v>0</v>
      </c>
      <c r="AW27" s="79">
        <f>COUNTIF('Grade 15 Girls Div 2'!$D:$D,AV$3)</f>
        <v>0</v>
      </c>
      <c r="AX27" s="78">
        <f>COUNTIF('Grade 15 Girls Div 2'!$B:$B,AX$3)</f>
        <v>0</v>
      </c>
      <c r="AY27" s="79">
        <f>COUNTIF('Grade 15 Girls Div 2'!$D:$D,AX$3)</f>
        <v>0</v>
      </c>
      <c r="AZ27" s="78">
        <f>COUNTIF('Grade 15 Girls Div 2'!$B:$B,AZ$3)</f>
        <v>0</v>
      </c>
      <c r="BA27" s="142">
        <f>COUNTIF('Grade 15 Girls Div 2'!$D:$D,AZ$3)</f>
        <v>0</v>
      </c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5"/>
      <c r="CA27" s="75"/>
      <c r="CB27" s="75"/>
      <c r="CC27" s="75"/>
      <c r="CD27" s="75"/>
      <c r="CE27" s="75"/>
    </row>
    <row r="28" spans="1:83" ht="20.100000000000001" customHeight="1" x14ac:dyDescent="0.3">
      <c r="A28" s="158" t="s">
        <v>107</v>
      </c>
      <c r="B28" s="76">
        <f t="shared" si="7"/>
        <v>25</v>
      </c>
      <c r="C28" s="77">
        <f t="shared" si="1"/>
        <v>24</v>
      </c>
      <c r="D28" s="168">
        <f>COUNTIF('Grade 14 Girls Div 1'!$B:$B,D$3)</f>
        <v>7</v>
      </c>
      <c r="E28" s="79">
        <f>COUNTIF('Grade 14 Girls Div 1'!$D:$D,D$3)</f>
        <v>7</v>
      </c>
      <c r="F28" s="78">
        <f>COUNTIF('Grade 14 Girls Div 1'!$B:$B,F$3)</f>
        <v>0</v>
      </c>
      <c r="G28" s="79">
        <f>COUNTIF('Grade 14 Girls Div 1'!$D:$D,F$3)</f>
        <v>1</v>
      </c>
      <c r="H28" s="78">
        <f>COUNTIF('Grade 14 Girls Div 1'!$B:$B,H$3)</f>
        <v>2</v>
      </c>
      <c r="I28" s="79">
        <f>COUNTIF('Grade 14 Girls Div 1'!$D:$D,H$3)</f>
        <v>2</v>
      </c>
      <c r="J28" s="78">
        <f>COUNTIF('Grade 14 Girls Div 1'!$B:$B,J$3)</f>
        <v>0</v>
      </c>
      <c r="K28" s="79">
        <f>COUNTIF('Grade 14 Girls Div 1'!$D:$D,J$3)</f>
        <v>0</v>
      </c>
      <c r="L28" s="78">
        <f>COUNTIF('Grade 14 Girls Div 1'!$B:$B,L$3)</f>
        <v>3</v>
      </c>
      <c r="M28" s="79">
        <f>COUNTIF('Grade 14 Girls Div 1'!$D:$D,L$3)</f>
        <v>4</v>
      </c>
      <c r="N28" s="78">
        <f>COUNTIF('Grade 14 Girls Div 1'!$B:$B,N$3)</f>
        <v>3</v>
      </c>
      <c r="O28" s="79">
        <f>COUNTIF('Grade 14 Girls Div 1'!$D:$D,N$3)</f>
        <v>1</v>
      </c>
      <c r="P28" s="78">
        <f>COUNTIF('Grade 14 Girls Div 1'!$B:$B,P$3)</f>
        <v>0</v>
      </c>
      <c r="Q28" s="79">
        <f>COUNTIF('Grade 14 Girls Div 1'!$D:$D,P$3)</f>
        <v>3</v>
      </c>
      <c r="R28" s="78">
        <f>COUNTIF('Grade 14 Girls Div 1'!$B:$B,R$3)</f>
        <v>0</v>
      </c>
      <c r="S28" s="79">
        <f>COUNTIF('Grade 14 Girls Div 1'!$D:$D,R$3)</f>
        <v>0</v>
      </c>
      <c r="T28" s="78">
        <f>COUNTIF('Grade 14 Girls Div 1'!$B:$B,T$3)</f>
        <v>1</v>
      </c>
      <c r="U28" s="79">
        <f>COUNTIF('Grade 14 Girls Div 1'!$D:$D,T$3)</f>
        <v>0</v>
      </c>
      <c r="V28" s="78">
        <f>COUNTIF('Grade 14 Girls Div 1'!$B:$B,V$3)</f>
        <v>1</v>
      </c>
      <c r="W28" s="79">
        <f>COUNTIF('Grade 14 Girls Div 1'!$D:$D,V$3)</f>
        <v>0</v>
      </c>
      <c r="X28" s="78">
        <f>COUNTIF('Grade 14 Girls Div 1'!$B:$B,X$3)</f>
        <v>0</v>
      </c>
      <c r="Y28" s="79">
        <f>COUNTIF('Grade 14 Girls Div 1'!$D:$D,X$3)</f>
        <v>0</v>
      </c>
      <c r="Z28" s="78">
        <f>COUNTIF('Grade 14 Girls Div 1'!$B:$B,Z$3)</f>
        <v>2</v>
      </c>
      <c r="AA28" s="79">
        <f>COUNTIF('Grade 14 Girls Div 1'!$D:$D,Z$3)</f>
        <v>1</v>
      </c>
      <c r="AB28" s="78">
        <f>COUNTIF('Grade 14 Girls Div 1'!$B:$B,AB$2)</f>
        <v>1</v>
      </c>
      <c r="AC28" s="79">
        <f>COUNTIF('Grade 14 Girls Div 1'!$D:$D,AB$2)</f>
        <v>0</v>
      </c>
      <c r="AD28" s="78">
        <f>COUNTIF('Grade 14 Girls Div 1'!$B:$B,AD$3)</f>
        <v>3</v>
      </c>
      <c r="AE28" s="79">
        <f>COUNTIF('Grade 14 Girls Div 1'!$D:$D,AD$3)</f>
        <v>2</v>
      </c>
      <c r="AF28" s="78">
        <f>COUNTIF('Grade 14 Girls Div 1'!$B:$B,AF$3)</f>
        <v>1</v>
      </c>
      <c r="AG28" s="79">
        <f>COUNTIF('Grade 14 Girls Div 1'!$D:$D,AF$3)</f>
        <v>2</v>
      </c>
      <c r="AH28" s="78">
        <f>COUNTIF('Grade 14 Girls Div 1'!$B:$B,AH$3)</f>
        <v>0</v>
      </c>
      <c r="AI28" s="79">
        <f>COUNTIF('Grade 14 Girls Div 1'!$D:$D,AH$3)</f>
        <v>0</v>
      </c>
      <c r="AJ28" s="78">
        <f>COUNTIF('Grade 14 Girls Div 1'!$B:$B,AJ$3)</f>
        <v>1</v>
      </c>
      <c r="AK28" s="79">
        <f>COUNTIF('Grade 14 Girls Div 1'!$D:$D,AJ$3)</f>
        <v>0</v>
      </c>
      <c r="AL28" s="78">
        <f>COUNTIF('Grade 14 Girls Div 1'!$B:$B,AL$3)</f>
        <v>0</v>
      </c>
      <c r="AM28" s="79">
        <f>COUNTIF('Grade 14 Girls Div 1'!$D:$D,AL$3)</f>
        <v>0</v>
      </c>
      <c r="AN28" s="78">
        <f>COUNTIF('Grade 14 Girls Div 1'!$B:$B,AN$3)</f>
        <v>0</v>
      </c>
      <c r="AO28" s="79">
        <f>COUNTIF('Grade 14 Girls Div 1'!$D:$D,AN$3)</f>
        <v>0</v>
      </c>
      <c r="AP28" s="78">
        <f>COUNTIF('Grade 14 Girls Div 1'!$B:$B,AP$3)</f>
        <v>0</v>
      </c>
      <c r="AQ28" s="79">
        <f>COUNTIF('Grade 14 Girls Div 1'!$D:$D,AP$3)</f>
        <v>0</v>
      </c>
      <c r="AR28" s="78">
        <f>COUNTIF('Grade 14 Girls Div 1'!$B:$B,AR$3)</f>
        <v>0</v>
      </c>
      <c r="AS28" s="79">
        <f>COUNTIF('Grade 14 Girls Div 1'!$D:$D,AR$3)</f>
        <v>0</v>
      </c>
      <c r="AT28" s="78">
        <f>COUNTIF('Grade 14 Girls Div 1'!$B:$B,AT$3)</f>
        <v>0</v>
      </c>
      <c r="AU28" s="79">
        <f>COUNTIF('Grade 14 Girls Div 1'!$D:$D,AT$3)</f>
        <v>0</v>
      </c>
      <c r="AV28" s="78">
        <f>COUNTIF('Grade 14 Girls Div 1'!$B:$B,AV$3)</f>
        <v>0</v>
      </c>
      <c r="AW28" s="79">
        <f>COUNTIF('Grade 14 Girls Div 1'!$D:$D,AV$3)</f>
        <v>0</v>
      </c>
      <c r="AX28" s="78">
        <f>COUNTIF('Grade 14 Girls Div 1'!$B:$B,AX$3)</f>
        <v>0</v>
      </c>
      <c r="AY28" s="79">
        <f>COUNTIF('Grade 14 Girls Div 1'!$D:$D,AX$3)</f>
        <v>1</v>
      </c>
      <c r="AZ28" s="78">
        <f>COUNTIF('Grade 14 Girls Div 1'!$B:$B,AZ$3)</f>
        <v>0</v>
      </c>
      <c r="BA28" s="142">
        <f>COUNTIF('Grade 14 Girls Div 1'!$D:$D,AZ$3)</f>
        <v>0</v>
      </c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5"/>
      <c r="CA28" s="75"/>
      <c r="CB28" s="75"/>
      <c r="CC28" s="75"/>
      <c r="CD28" s="75"/>
      <c r="CE28" s="75"/>
    </row>
    <row r="29" spans="1:83" ht="20.100000000000001" customHeight="1" x14ac:dyDescent="0.3">
      <c r="A29" s="158" t="s">
        <v>108</v>
      </c>
      <c r="B29" s="76">
        <f t="shared" si="7"/>
        <v>8</v>
      </c>
      <c r="C29" s="77">
        <f t="shared" si="1"/>
        <v>7</v>
      </c>
      <c r="D29" s="168">
        <f>COUNTIF('Grade 14 Girls Div 2'!$B:$B,D$3)</f>
        <v>0</v>
      </c>
      <c r="E29" s="79">
        <f>COUNTIF('Grade 14 Girls Div 2'!$D:$D,D$3)</f>
        <v>0</v>
      </c>
      <c r="F29" s="78">
        <f>COUNTIF('Grade 14 Girls Div 2'!$B:$B,F$3)</f>
        <v>0</v>
      </c>
      <c r="G29" s="79">
        <f>COUNTIF('Grade 14 Girls Div 2'!$D:$D,F$3)</f>
        <v>0</v>
      </c>
      <c r="H29" s="78">
        <f>COUNTIF('Grade 14 Girls Div 2'!$B:$B,H$3)</f>
        <v>2</v>
      </c>
      <c r="I29" s="79">
        <f>COUNTIF('Grade 14 Girls Div 2'!$D:$D,H$3)</f>
        <v>1</v>
      </c>
      <c r="J29" s="78">
        <f>COUNTIF('Grade 14 Girls Div 2'!$B:$B,J$3)</f>
        <v>0</v>
      </c>
      <c r="K29" s="79">
        <f>COUNTIF('Grade 14 Girls Div 2'!$D:$D,J$3)</f>
        <v>0</v>
      </c>
      <c r="L29" s="78">
        <f>COUNTIF('Grade 14 Girls Div 2'!$B:$B,L$3)</f>
        <v>0</v>
      </c>
      <c r="M29" s="79">
        <f>COUNTIF('Grade 14 Girls Div 2'!$D:$D,L$3)</f>
        <v>0</v>
      </c>
      <c r="N29" s="78">
        <f>COUNTIF('Grade 14 Girls Div 2'!$B:$B,N$3)</f>
        <v>0</v>
      </c>
      <c r="O29" s="79">
        <f>COUNTIF('Grade 14 Girls Div 2'!$D:$D,N$3)</f>
        <v>0</v>
      </c>
      <c r="P29" s="78">
        <f>COUNTIF('Grade 14 Girls Div 2'!$B:$B,P$3)</f>
        <v>1</v>
      </c>
      <c r="Q29" s="79">
        <f>COUNTIF('Grade 14 Girls Div 2'!$D:$D,P$3)</f>
        <v>1</v>
      </c>
      <c r="R29" s="78">
        <f>COUNTIF('Grade 14 Girls Div 2'!$B:$B,R$3)</f>
        <v>0</v>
      </c>
      <c r="S29" s="79">
        <f>COUNTIF('Grade 14 Girls Div 2'!$D:$D,R$3)</f>
        <v>0</v>
      </c>
      <c r="T29" s="78">
        <f>COUNTIF('Grade 14 Girls Div 2'!$B:$B,T$3)</f>
        <v>1</v>
      </c>
      <c r="U29" s="79">
        <f>COUNTIF('Grade 14 Girls Div 2'!$D:$D,T$3)</f>
        <v>1</v>
      </c>
      <c r="V29" s="78">
        <f>COUNTIF('Grade 14 Girls Div 2'!$B:$B,V$3)</f>
        <v>0</v>
      </c>
      <c r="W29" s="79">
        <f>COUNTIF('Grade 14 Girls Div 2'!$D:$D,V$3)</f>
        <v>0</v>
      </c>
      <c r="X29" s="78">
        <f>COUNTIF('Grade 14 Girls Div 2'!$B:$B,X$3)</f>
        <v>0</v>
      </c>
      <c r="Y29" s="79">
        <f>COUNTIF('Grade 14 Girls Div 2'!$D:$D,X$3)</f>
        <v>0</v>
      </c>
      <c r="Z29" s="78">
        <f>COUNTIF('Grade 14 Girls Div 2'!$B:$B,Z$3)</f>
        <v>0</v>
      </c>
      <c r="AA29" s="79">
        <f>COUNTIF('Grade 14 Girls Div 2'!$D:$D,Z$3)</f>
        <v>0</v>
      </c>
      <c r="AB29" s="78">
        <f>COUNTIF('Grade 14 Girls Div 2'!$B:$B,AB$2)</f>
        <v>2</v>
      </c>
      <c r="AC29" s="79">
        <f>COUNTIF('Grade 14 Girls Div 2'!$D:$D,AB$2)</f>
        <v>1</v>
      </c>
      <c r="AD29" s="78">
        <f>COUNTIF('Grade 14 Girls Div 2'!$B:$B,AD$3)</f>
        <v>1</v>
      </c>
      <c r="AE29" s="79">
        <f>COUNTIF('Grade 14 Girls Div 2'!$D:$D,AD$3)</f>
        <v>0</v>
      </c>
      <c r="AF29" s="78">
        <f>COUNTIF('Grade 14 Girls Div 2'!$B:$B,AF$3)</f>
        <v>0</v>
      </c>
      <c r="AG29" s="79">
        <f>COUNTIF('Grade 14 Girls Div 2'!$D:$D,AF$3)</f>
        <v>0</v>
      </c>
      <c r="AH29" s="78">
        <f>COUNTIF('Grade 14 Girls Div 2'!$B:$B,AH$3)</f>
        <v>0</v>
      </c>
      <c r="AI29" s="79">
        <f>COUNTIF('Grade 14 Girls Div 2'!$D:$D,AH$3)</f>
        <v>0</v>
      </c>
      <c r="AJ29" s="78">
        <f>COUNTIF('Grade 14 Girls Div 2'!$B:$B,AJ$3)</f>
        <v>0</v>
      </c>
      <c r="AK29" s="79">
        <f>COUNTIF('Grade 14 Girls Div 2'!$D:$D,AJ$3)</f>
        <v>1</v>
      </c>
      <c r="AL29" s="78">
        <f>COUNTIF('Grade 14 Girls Div 2'!$B:$B,AL$3)</f>
        <v>0</v>
      </c>
      <c r="AM29" s="79">
        <f>COUNTIF('Grade 14 Girls Div 2'!$D:$D,AL$3)</f>
        <v>0</v>
      </c>
      <c r="AN29" s="78">
        <f>COUNTIF('Grade 14 Girls Div 2'!$B:$B,AN$3)</f>
        <v>0</v>
      </c>
      <c r="AO29" s="79">
        <f>COUNTIF('Grade 14 Girls Div 2'!$D:$D,AN$3)</f>
        <v>0</v>
      </c>
      <c r="AP29" s="78">
        <f>COUNTIF('Grade 14 Girls Div 2'!$B:$B,AP$3)</f>
        <v>0</v>
      </c>
      <c r="AQ29" s="79">
        <f>COUNTIF('Grade 14 Girls Div 2'!$D:$D,AP$3)</f>
        <v>0</v>
      </c>
      <c r="AR29" s="78">
        <f>COUNTIF('Grade 14 Girls Div 2'!$B:$B,AR$3)</f>
        <v>0</v>
      </c>
      <c r="AS29" s="79">
        <f>COUNTIF('Grade 14 Girls Div 2'!$D:$D,AR$3)</f>
        <v>0</v>
      </c>
      <c r="AT29" s="78">
        <f>COUNTIF('Grade 14 Girls Div 2'!$B:$B,AT$3)</f>
        <v>0</v>
      </c>
      <c r="AU29" s="79">
        <f>COUNTIF('Grade 14 Girls Div 2'!$D:$D,AT$3)</f>
        <v>2</v>
      </c>
      <c r="AV29" s="78">
        <f>COUNTIF('Grade 14 Girls Div 2'!$B:$B,AV$3)</f>
        <v>0</v>
      </c>
      <c r="AW29" s="79">
        <f>COUNTIF('Grade 14 Girls Div 2'!$D:$D,AV$3)</f>
        <v>0</v>
      </c>
      <c r="AX29" s="78">
        <f>COUNTIF('Grade 14 Girls Div 2'!$B:$B,AX$3)</f>
        <v>0</v>
      </c>
      <c r="AY29" s="79">
        <f>COUNTIF('Grade 14 Girls Div 2'!$D:$D,AX$3)</f>
        <v>0</v>
      </c>
      <c r="AZ29" s="78">
        <f>COUNTIF('Grade 14 Girls Div 2'!$B:$B,AZ$3)</f>
        <v>1</v>
      </c>
      <c r="BA29" s="142">
        <f>COUNTIF('Grade 14 Girls Div 2'!$D:$D,AZ$3)</f>
        <v>0</v>
      </c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5"/>
      <c r="CA29" s="75"/>
      <c r="CB29" s="75"/>
      <c r="CC29" s="75"/>
      <c r="CD29" s="75"/>
      <c r="CE29" s="75"/>
    </row>
    <row r="30" spans="1:83" ht="20.100000000000001" customHeight="1" x14ac:dyDescent="0.3">
      <c r="A30" s="158" t="s">
        <v>109</v>
      </c>
      <c r="B30" s="76">
        <f t="shared" si="7"/>
        <v>15</v>
      </c>
      <c r="C30" s="77">
        <f t="shared" si="1"/>
        <v>13</v>
      </c>
      <c r="D30" s="168">
        <f>COUNTIF('Grade 13 Girls Div 1'!$B:$B,D$3)</f>
        <v>3</v>
      </c>
      <c r="E30" s="79">
        <f>COUNTIF('Grade 13 Girls Div 1'!$D:$D,D$3)</f>
        <v>4</v>
      </c>
      <c r="F30" s="78">
        <f>COUNTIF('Grade 13 Girls Div 1'!$B:$B,F$3)</f>
        <v>0</v>
      </c>
      <c r="G30" s="79">
        <f>COUNTIF('Grade 13 Girls Div 1'!$D:$D,F$3)</f>
        <v>0</v>
      </c>
      <c r="H30" s="78">
        <f>COUNTIF('Grade 13 Girls Div 1'!$B:$B,H$3)</f>
        <v>0</v>
      </c>
      <c r="I30" s="79">
        <f>COUNTIF('Grade 13 Girls Div 1'!$D:$D,H$3)</f>
        <v>0</v>
      </c>
      <c r="J30" s="78">
        <f>COUNTIF('Grade 13 Girls Div 1'!$B:$B,J$3)</f>
        <v>0</v>
      </c>
      <c r="K30" s="79">
        <f>COUNTIF('Grade 13 Girls Div 1'!$D:$D,J$3)</f>
        <v>0</v>
      </c>
      <c r="L30" s="78">
        <f>COUNTIF('Grade 13 Girls Div 1'!$B:$B,L$3)</f>
        <v>5</v>
      </c>
      <c r="M30" s="79">
        <f>COUNTIF('Grade 13 Girls Div 1'!$D:$D,L$3)</f>
        <v>3</v>
      </c>
      <c r="N30" s="78">
        <f>COUNTIF('Grade 13 Girls Div 1'!$B:$B,N$3)</f>
        <v>0</v>
      </c>
      <c r="O30" s="79">
        <f>COUNTIF('Grade 13 Girls Div 1'!$D:$D,N$3)</f>
        <v>0</v>
      </c>
      <c r="P30" s="78">
        <f>COUNTIF('Grade 13 Girls Div 1'!$B:$B,P$3)</f>
        <v>1</v>
      </c>
      <c r="Q30" s="79">
        <f>COUNTIF('Grade 13 Girls Div 1'!$D:$D,P$3)</f>
        <v>1</v>
      </c>
      <c r="R30" s="78">
        <f>COUNTIF('Grade 13 Girls Div 1'!$B:$B,R$3)</f>
        <v>0</v>
      </c>
      <c r="S30" s="79">
        <f>COUNTIF('Grade 13 Girls Div 1'!$D:$D,R$3)</f>
        <v>0</v>
      </c>
      <c r="T30" s="78">
        <f>COUNTIF('Grade 13 Girls Div 1'!$B:$B,T$3)</f>
        <v>0</v>
      </c>
      <c r="U30" s="79">
        <f>COUNTIF('Grade 13 Girls Div 1'!$D:$D,T$3)</f>
        <v>0</v>
      </c>
      <c r="V30" s="78">
        <f>COUNTIF('Grade 13 Girls Div 1'!$B:$B,V$3)</f>
        <v>0</v>
      </c>
      <c r="W30" s="79">
        <f>COUNTIF('Grade 13 Girls Div 1'!$D:$D,V$3)</f>
        <v>0</v>
      </c>
      <c r="X30" s="78">
        <f>COUNTIF('Grade 13 Girls Div 1'!$B:$B,X$3)</f>
        <v>0</v>
      </c>
      <c r="Y30" s="79">
        <f>COUNTIF('Grade 13 Girls Div 1'!$D:$D,X$3)</f>
        <v>0</v>
      </c>
      <c r="Z30" s="78">
        <f>COUNTIF('Grade 13 Girls Div 1'!$B:$B,Z$3)</f>
        <v>0</v>
      </c>
      <c r="AA30" s="79">
        <f>COUNTIF('Grade 13 Girls Div 1'!$D:$D,Z$3)</f>
        <v>1</v>
      </c>
      <c r="AB30" s="78">
        <f>COUNTIF('Grade 13 Girls Div 1'!$B:$B,AB$2)</f>
        <v>0</v>
      </c>
      <c r="AC30" s="79">
        <f>COUNTIF('Grade 13 Girls Div 1'!$D:$D,AB$2)</f>
        <v>1</v>
      </c>
      <c r="AD30" s="78">
        <f>COUNTIF('Grade 13 Girls Div 1'!$B:$B,AD$3)</f>
        <v>4</v>
      </c>
      <c r="AE30" s="79">
        <f>COUNTIF('Grade 13 Girls Div 1'!$D:$D,AD$3)</f>
        <v>2</v>
      </c>
      <c r="AF30" s="78">
        <f>COUNTIF('Grade 13 Girls Div 1'!$B:$B,AF$3)</f>
        <v>1</v>
      </c>
      <c r="AG30" s="79">
        <f>COUNTIF('Grade 13 Girls Div 1'!$D:$D,AF$3)</f>
        <v>0</v>
      </c>
      <c r="AH30" s="78">
        <f>COUNTIF('Grade 13 Girls Div 1'!$B:$B,AH$3)</f>
        <v>0</v>
      </c>
      <c r="AI30" s="79">
        <f>COUNTIF('Grade 13 Girls Div 1'!$D:$D,AH$3)</f>
        <v>0</v>
      </c>
      <c r="AJ30" s="78">
        <f>COUNTIF('Grade 13 Girls Div 1'!$B:$B,AJ$3)</f>
        <v>0</v>
      </c>
      <c r="AK30" s="79">
        <f>COUNTIF('Grade 13 Girls Div 1'!$D:$D,AJ$3)</f>
        <v>0</v>
      </c>
      <c r="AL30" s="78">
        <f>COUNTIF('Grade 13 Girls Div 1'!$B:$B,AL$3)</f>
        <v>0</v>
      </c>
      <c r="AM30" s="79">
        <f>COUNTIF('Grade 13 Girls Div 1'!$D:$D,AL$3)</f>
        <v>0</v>
      </c>
      <c r="AN30" s="78">
        <f>COUNTIF('Grade 13 Girls Div 1'!$B:$B,AN$3)</f>
        <v>0</v>
      </c>
      <c r="AO30" s="79">
        <f>COUNTIF('Grade 13 Girls Div 1'!$D:$D,AN$3)</f>
        <v>0</v>
      </c>
      <c r="AP30" s="78">
        <f>COUNTIF('Grade 13 Girls Div 1'!$B:$B,AP$3)</f>
        <v>0</v>
      </c>
      <c r="AQ30" s="79">
        <f>COUNTIF('Grade 13 Girls Div 1'!$D:$D,AP$3)</f>
        <v>0</v>
      </c>
      <c r="AR30" s="78">
        <f>COUNTIF('Grade 13 Girls Div 1'!$B:$B,AR$3)</f>
        <v>0</v>
      </c>
      <c r="AS30" s="79">
        <f>COUNTIF('Grade 13 Girls Div 1'!$D:$D,AR$3)</f>
        <v>0</v>
      </c>
      <c r="AT30" s="78">
        <f>COUNTIF('Grade 13 Girls Div 1'!$B:$B,AT$3)</f>
        <v>1</v>
      </c>
      <c r="AU30" s="79">
        <f>COUNTIF('Grade 13 Girls Div 1'!$D:$D,AT$3)</f>
        <v>1</v>
      </c>
      <c r="AV30" s="78">
        <f>COUNTIF('Grade 13 Girls Div 1'!$B:$B,AV$3)</f>
        <v>0</v>
      </c>
      <c r="AW30" s="79">
        <f>COUNTIF('Grade 13 Girls Div 1'!$D:$D,AV$3)</f>
        <v>0</v>
      </c>
      <c r="AX30" s="78">
        <f>COUNTIF('Grade 13 Girls Div 1'!$B:$B,AX$3)</f>
        <v>0</v>
      </c>
      <c r="AY30" s="79">
        <f>COUNTIF('Grade 13 Girls Div 1'!$D:$D,AX$3)</f>
        <v>0</v>
      </c>
      <c r="AZ30" s="78">
        <f>COUNTIF('Grade 13 Girls Div 1'!$B:$B,AZ$3)</f>
        <v>0</v>
      </c>
      <c r="BA30" s="142">
        <f>COUNTIF('Grade 13 Girls Div 1'!$D:$D,AZ$3)</f>
        <v>0</v>
      </c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5"/>
      <c r="CA30" s="75"/>
      <c r="CB30" s="75"/>
      <c r="CC30" s="75"/>
      <c r="CD30" s="75"/>
      <c r="CE30" s="75"/>
    </row>
    <row r="31" spans="1:83" ht="20.100000000000001" customHeight="1" x14ac:dyDescent="0.3">
      <c r="A31" s="158" t="s">
        <v>110</v>
      </c>
      <c r="B31" s="76">
        <f t="shared" si="7"/>
        <v>1</v>
      </c>
      <c r="C31" s="77">
        <f t="shared" si="1"/>
        <v>1</v>
      </c>
      <c r="D31" s="168">
        <f>COUNTIF('Grade 13 Girls Div 2'!$B:$B,D$3)</f>
        <v>1</v>
      </c>
      <c r="E31" s="79">
        <f>COUNTIF('Grade 13 Girls Div 2'!$D:$D,D$3)</f>
        <v>1</v>
      </c>
      <c r="F31" s="78">
        <f>COUNTIF('Grade 13 Girls Div 2'!$B:$B,F$3)</f>
        <v>0</v>
      </c>
      <c r="G31" s="79">
        <f>COUNTIF('Grade 13 Girls Div 2'!$D:$D,F$3)</f>
        <v>0</v>
      </c>
      <c r="H31" s="78">
        <f>COUNTIF('Grade 13 Girls Div 2'!$B:$B,H$3)</f>
        <v>0</v>
      </c>
      <c r="I31" s="79">
        <f>COUNTIF('Grade 13 Girls Div 2'!$D:$D,H$3)</f>
        <v>0</v>
      </c>
      <c r="J31" s="78">
        <f>COUNTIF('Grade 13 Girls Div 2'!$B:$B,J$3)</f>
        <v>0</v>
      </c>
      <c r="K31" s="79">
        <f>COUNTIF('Grade 13 Girls Div 2'!$D:$D,J$3)</f>
        <v>0</v>
      </c>
      <c r="L31" s="78">
        <f>COUNTIF('Grade 13 Girls Div 2'!$B:$B,L$3)</f>
        <v>0</v>
      </c>
      <c r="M31" s="79">
        <f>COUNTIF('Grade 13 Girls Div 2'!$D:$D,L$3)</f>
        <v>0</v>
      </c>
      <c r="N31" s="78">
        <f>COUNTIF('Grade 13 Girls Div 2'!$B:$B,N$3)</f>
        <v>0</v>
      </c>
      <c r="O31" s="79">
        <f>COUNTIF('Grade 13 Girls Div 2'!$D:$D,N$3)</f>
        <v>0</v>
      </c>
      <c r="P31" s="78">
        <f>COUNTIF('Grade 13 Girls Div 2'!$B:$B,P$3)</f>
        <v>0</v>
      </c>
      <c r="Q31" s="79">
        <f>COUNTIF('Grade 13 Girls Div 2'!$D:$D,P$3)</f>
        <v>0</v>
      </c>
      <c r="R31" s="78">
        <f>COUNTIF('Grade 13 Girls Div 2'!$B:$B,R$3)</f>
        <v>0</v>
      </c>
      <c r="S31" s="79">
        <f>COUNTIF('Grade 13 Girls Div 2'!$D:$D,R$3)</f>
        <v>0</v>
      </c>
      <c r="T31" s="78">
        <f>COUNTIF('Grade 13 Girls Div 2'!$B:$B,T$3)</f>
        <v>0</v>
      </c>
      <c r="U31" s="79">
        <f>COUNTIF('Grade 13 Girls Div 2'!$D:$D,T$3)</f>
        <v>0</v>
      </c>
      <c r="V31" s="78">
        <f>COUNTIF('Grade 13 Girls Div 2'!$B:$B,V$3)</f>
        <v>0</v>
      </c>
      <c r="W31" s="79">
        <f>COUNTIF('Grade 13 Girls Div 2'!$D:$D,V$3)</f>
        <v>0</v>
      </c>
      <c r="X31" s="78">
        <f>COUNTIF('Grade 13 Girls Div 2'!$B:$B,X$3)</f>
        <v>0</v>
      </c>
      <c r="Y31" s="79">
        <f>COUNTIF('Grade 13 Girls Div 2'!$D:$D,X$3)</f>
        <v>0</v>
      </c>
      <c r="Z31" s="78">
        <f>COUNTIF('Grade 13 Girls Div 2'!$B:$B,Z$3)</f>
        <v>0</v>
      </c>
      <c r="AA31" s="79">
        <f>COUNTIF('Grade 13 Girls Div 2'!$D:$D,Z$3)</f>
        <v>0</v>
      </c>
      <c r="AB31" s="78">
        <f>COUNTIF('Grade 13 Girls Div 2'!$B:$B,AB$2)</f>
        <v>0</v>
      </c>
      <c r="AC31" s="79">
        <f>COUNTIF('Grade 13 Girls Div 2'!$D:$D,AB$2)</f>
        <v>0</v>
      </c>
      <c r="AD31" s="78">
        <f>COUNTIF('Grade 13 Girls Div 2'!$B:$B,AD$3)</f>
        <v>0</v>
      </c>
      <c r="AE31" s="79">
        <f>COUNTIF('Grade 13 Girls Div 2'!$D:$D,AD$3)</f>
        <v>0</v>
      </c>
      <c r="AF31" s="78">
        <f>COUNTIF('Grade 13 Girls Div 2'!$B:$B,AF$3)</f>
        <v>0</v>
      </c>
      <c r="AG31" s="79">
        <f>COUNTIF('Grade 13 Girls Div 2'!$D:$D,AF$3)</f>
        <v>0</v>
      </c>
      <c r="AH31" s="78">
        <f>COUNTIF('Grade 13 Girls Div 2'!$B:$B,AH$3)</f>
        <v>0</v>
      </c>
      <c r="AI31" s="79">
        <f>COUNTIF('Grade 13 Girls Div 2'!$D:$D,AH$3)</f>
        <v>0</v>
      </c>
      <c r="AJ31" s="78">
        <f>COUNTIF('Grade 13 Girls Div 2'!$B:$B,AJ$3)</f>
        <v>0</v>
      </c>
      <c r="AK31" s="79">
        <f>COUNTIF('Grade 13 Girls Div 2'!$D:$D,AJ$3)</f>
        <v>0</v>
      </c>
      <c r="AL31" s="78">
        <f>COUNTIF('Grade 13 Girls Div 2'!$B:$B,AL$3)</f>
        <v>0</v>
      </c>
      <c r="AM31" s="79">
        <f>COUNTIF('Grade 13 Girls Div 2'!$D:$D,AL$3)</f>
        <v>0</v>
      </c>
      <c r="AN31" s="78">
        <f>COUNTIF('Grade 13 Girls Div 2'!$B:$B,AN$3)</f>
        <v>0</v>
      </c>
      <c r="AO31" s="79">
        <f>COUNTIF('Grade 13 Girls Div 2'!$D:$D,AN$3)</f>
        <v>0</v>
      </c>
      <c r="AP31" s="78">
        <f>COUNTIF('Grade 13 Girls Div 2'!$B:$B,AP$3)</f>
        <v>0</v>
      </c>
      <c r="AQ31" s="79">
        <f>COUNTIF('Grade 13 Girls Div 2'!$D:$D,AP$3)</f>
        <v>0</v>
      </c>
      <c r="AR31" s="78">
        <f>COUNTIF('Grade 13 Girls Div 2'!$B:$B,AR$3)</f>
        <v>0</v>
      </c>
      <c r="AS31" s="79">
        <f>COUNTIF('Grade 13 Girls Div 2'!$D:$D,AR$3)</f>
        <v>0</v>
      </c>
      <c r="AT31" s="78">
        <f>COUNTIF('Grade 13 Girls Div 2'!$B:$B,AT$3)</f>
        <v>0</v>
      </c>
      <c r="AU31" s="79">
        <f>COUNTIF('Grade 13 Girls Div 2'!$D:$D,AT$3)</f>
        <v>0</v>
      </c>
      <c r="AV31" s="78">
        <f>COUNTIF('Grade 13 Girls Div 2'!$B:$B,AV$3)</f>
        <v>0</v>
      </c>
      <c r="AW31" s="79">
        <f>COUNTIF('Grade 13 Girls Div 2'!$D:$D,AV$3)</f>
        <v>0</v>
      </c>
      <c r="AX31" s="78">
        <f>COUNTIF('Grade 13 Girls Div 2'!$B:$B,AX$3)</f>
        <v>0</v>
      </c>
      <c r="AY31" s="79">
        <f>COUNTIF('Grade 13 Girls Div 2'!$D:$D,AX$3)</f>
        <v>0</v>
      </c>
      <c r="AZ31" s="78">
        <f>COUNTIF('Grade 13 Girls Div 2'!$B:$B,AZ$3)</f>
        <v>0</v>
      </c>
      <c r="BA31" s="142">
        <f>COUNTIF('Grade 13 Girls Div 2'!$D:$D,AZ$3)</f>
        <v>0</v>
      </c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</row>
    <row r="32" spans="1:83" ht="20.100000000000001" customHeight="1" x14ac:dyDescent="0.3">
      <c r="A32" s="158" t="s">
        <v>111</v>
      </c>
      <c r="B32" s="76">
        <f t="shared" si="7"/>
        <v>25</v>
      </c>
      <c r="C32" s="77">
        <f t="shared" si="1"/>
        <v>23</v>
      </c>
      <c r="D32" s="168">
        <f>COUNTIF('Grade 12 Girls Div 1'!$B:$B,D$3)</f>
        <v>6</v>
      </c>
      <c r="E32" s="79">
        <f>COUNTIF('Grade 12 Girls Div 1'!$D:$D,D$3)</f>
        <v>6</v>
      </c>
      <c r="F32" s="78">
        <f>COUNTIF('Grade 12 Girls Div 1'!$B:$B,F$3)</f>
        <v>1</v>
      </c>
      <c r="G32" s="79">
        <f>COUNTIF('Grade 12 Girls Div 1'!$D:$D,F$3)</f>
        <v>2</v>
      </c>
      <c r="H32" s="78">
        <f>COUNTIF('Grade 12 Girls Div 1'!$B:$B,H$3)</f>
        <v>0</v>
      </c>
      <c r="I32" s="79">
        <f>COUNTIF('Grade 12 Girls Div 1'!$D:$D,H$3)</f>
        <v>0</v>
      </c>
      <c r="J32" s="78">
        <f>COUNTIF('Grade 12 Girls Div 1'!$B:$B,J$3)</f>
        <v>0</v>
      </c>
      <c r="K32" s="79">
        <f>COUNTIF('Grade 12 Girls Div 1'!$D:$D,J$3)</f>
        <v>0</v>
      </c>
      <c r="L32" s="78">
        <f>COUNTIF('Grade 12 Girls Div 1'!$B:$B,L$3)</f>
        <v>4</v>
      </c>
      <c r="M32" s="79">
        <f>COUNTIF('Grade 12 Girls Div 1'!$D:$D,L$3)</f>
        <v>2</v>
      </c>
      <c r="N32" s="78">
        <f>COUNTIF('Grade 12 Girls Div 1'!$B:$B,N$3)</f>
        <v>2</v>
      </c>
      <c r="O32" s="79">
        <f>COUNTIF('Grade 12 Girls Div 1'!$D:$D,N$3)</f>
        <v>3</v>
      </c>
      <c r="P32" s="78">
        <f>COUNTIF('Grade 12 Girls Div 1'!$B:$B,P$3)</f>
        <v>0</v>
      </c>
      <c r="Q32" s="79">
        <f>COUNTIF('Grade 12 Girls Div 1'!$D:$D,P$3)</f>
        <v>0</v>
      </c>
      <c r="R32" s="78">
        <f>COUNTIF('Grade 12 Girls Div 1'!$B:$B,R$3)</f>
        <v>0</v>
      </c>
      <c r="S32" s="79">
        <f>COUNTIF('Grade 12 Girls Div 1'!$D:$D,R$3)</f>
        <v>0</v>
      </c>
      <c r="T32" s="78">
        <f>COUNTIF('Grade 12 Girls Div 1'!$B:$B,T$3)</f>
        <v>1</v>
      </c>
      <c r="U32" s="79">
        <f>COUNTIF('Grade 12 Girls Div 1'!$D:$D,T$3)</f>
        <v>0</v>
      </c>
      <c r="V32" s="78">
        <f>COUNTIF('Grade 12 Girls Div 1'!$B:$B,V$3)</f>
        <v>1</v>
      </c>
      <c r="W32" s="79">
        <f>COUNTIF('Grade 12 Girls Div 1'!$D:$D,V$3)</f>
        <v>1</v>
      </c>
      <c r="X32" s="78">
        <f>COUNTIF('Grade 12 Girls Div 1'!$B:$B,X$3)</f>
        <v>0</v>
      </c>
      <c r="Y32" s="79">
        <f>COUNTIF('Grade 12 Girls Div 1'!$D:$D,X$3)</f>
        <v>0</v>
      </c>
      <c r="Z32" s="78">
        <f>COUNTIF('Grade 12 Girls Div 1'!$B:$B,Z$3)</f>
        <v>2</v>
      </c>
      <c r="AA32" s="79">
        <f>COUNTIF('Grade 12 Girls Div 1'!$D:$D,Z$3)</f>
        <v>1</v>
      </c>
      <c r="AB32" s="78">
        <f>COUNTIF('Grade 12 Girls Div 1'!$B:$B,AB$2)</f>
        <v>0</v>
      </c>
      <c r="AC32" s="79">
        <f>COUNTIF('Grade 12 Girls Div 1'!$D:$D,AB$2)</f>
        <v>0</v>
      </c>
      <c r="AD32" s="78">
        <f>COUNTIF('Grade 12 Girls Div 1'!$B:$B,AD$3)</f>
        <v>3</v>
      </c>
      <c r="AE32" s="79">
        <f>COUNTIF('Grade 12 Girls Div 1'!$D:$D,AD$3)</f>
        <v>3</v>
      </c>
      <c r="AF32" s="78">
        <f>COUNTIF('Grade 12 Girls Div 1'!$B:$B,AF$3)</f>
        <v>0</v>
      </c>
      <c r="AG32" s="79">
        <f>COUNTIF('Grade 12 Girls Div 1'!$D:$D,AF$3)</f>
        <v>0</v>
      </c>
      <c r="AH32" s="78">
        <f>COUNTIF('Grade 12 Girls Div 1'!$B:$B,AH$3)</f>
        <v>1</v>
      </c>
      <c r="AI32" s="79">
        <f>COUNTIF('Grade 12 Girls Div 1'!$D:$D,AH$3)</f>
        <v>1</v>
      </c>
      <c r="AJ32" s="78">
        <f>COUNTIF('Grade 12 Girls Div 1'!$B:$B,AJ$3)</f>
        <v>0</v>
      </c>
      <c r="AK32" s="79">
        <f>COUNTIF('Grade 12 Girls Div 1'!$D:$D,AJ$3)</f>
        <v>1</v>
      </c>
      <c r="AL32" s="78">
        <f>COUNTIF('Grade 12 Girls Div 1'!$B:$B,AL$3)</f>
        <v>0</v>
      </c>
      <c r="AM32" s="79">
        <f>COUNTIF('Grade 12 Girls Div 1'!$D:$D,AL$3)</f>
        <v>0</v>
      </c>
      <c r="AN32" s="78">
        <f>COUNTIF('Grade 12 Girls Div 1'!$B:$B,AN$3)</f>
        <v>1</v>
      </c>
      <c r="AO32" s="79">
        <f>COUNTIF('Grade 12 Girls Div 1'!$D:$D,AN$3)</f>
        <v>1</v>
      </c>
      <c r="AP32" s="78">
        <f>COUNTIF('Grade 12 Girls Div 1'!$B:$B,AP$3)</f>
        <v>2</v>
      </c>
      <c r="AQ32" s="79">
        <f>COUNTIF('Grade 12 Girls Div 1'!$D:$D,AP$3)</f>
        <v>1</v>
      </c>
      <c r="AR32" s="78">
        <f>COUNTIF('Grade 12 Girls Div 1'!$B:$B,AR$3)</f>
        <v>0</v>
      </c>
      <c r="AS32" s="79">
        <f>COUNTIF('Grade 12 Girls Div 1'!$D:$D,AR$3)</f>
        <v>0</v>
      </c>
      <c r="AT32" s="78">
        <f>COUNTIF('Grade 12 Girls Div 1'!$B:$B,AT$3)</f>
        <v>0</v>
      </c>
      <c r="AU32" s="79">
        <f>COUNTIF('Grade 12 Girls Div 1'!$D:$D,AT$3)</f>
        <v>0</v>
      </c>
      <c r="AV32" s="78">
        <f>COUNTIF('Grade 12 Girls Div 1'!$B:$B,AV$3)</f>
        <v>0</v>
      </c>
      <c r="AW32" s="79">
        <f>COUNTIF('Grade 12 Girls Div 1'!$D:$D,AV$3)</f>
        <v>0</v>
      </c>
      <c r="AX32" s="78">
        <f>COUNTIF('Grade 12 Girls Div 1'!$B:$B,AX$3)</f>
        <v>0</v>
      </c>
      <c r="AY32" s="79">
        <f>COUNTIF('Grade 12 Girls Div 1'!$D:$D,AX$3)</f>
        <v>0</v>
      </c>
      <c r="AZ32" s="78">
        <f>COUNTIF('Grade 12 Girls Div 1'!$B:$B,AZ$3)</f>
        <v>1</v>
      </c>
      <c r="BA32" s="142">
        <f>COUNTIF('Grade 12 Girls Div 1'!$D:$D,AZ$3)</f>
        <v>1</v>
      </c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</row>
    <row r="33" spans="1:83" ht="20.100000000000001" customHeight="1" x14ac:dyDescent="0.3">
      <c r="A33" s="158" t="s">
        <v>112</v>
      </c>
      <c r="B33" s="76">
        <f t="shared" si="7"/>
        <v>9</v>
      </c>
      <c r="C33" s="77">
        <f t="shared" si="1"/>
        <v>8</v>
      </c>
      <c r="D33" s="168">
        <f>COUNTIF('Grade 12 Girls Div 2'!$B:$B,D$3)</f>
        <v>1</v>
      </c>
      <c r="E33" s="79">
        <f>COUNTIF('Grade 12 Girls Div 2'!$D:$D,D$3)</f>
        <v>0</v>
      </c>
      <c r="F33" s="78">
        <f>COUNTIF('Grade 12 Girls Div 2'!$B:$B,F$3)</f>
        <v>0</v>
      </c>
      <c r="G33" s="79">
        <f>COUNTIF('Grade 12 Girls Div 2'!$D:$D,F$3)</f>
        <v>0</v>
      </c>
      <c r="H33" s="78">
        <f>COUNTIF('Grade 12 Girls Div 2'!$B:$B,H$3)</f>
        <v>0</v>
      </c>
      <c r="I33" s="79">
        <f>COUNTIF('Grade 12 Girls Div 2'!$D:$D,H$3)</f>
        <v>1</v>
      </c>
      <c r="J33" s="78">
        <f>COUNTIF('Grade 12 Girls Div 2'!$B:$B,J$3)</f>
        <v>0</v>
      </c>
      <c r="K33" s="79">
        <f>COUNTIF('Grade 12 Girls Div 2'!$D:$D,J$3)</f>
        <v>0</v>
      </c>
      <c r="L33" s="78">
        <f>COUNTIF('Grade 12 Girls Div 2'!$B:$B,L$3)</f>
        <v>1</v>
      </c>
      <c r="M33" s="79">
        <f>COUNTIF('Grade 12 Girls Div 2'!$D:$D,L$3)</f>
        <v>2</v>
      </c>
      <c r="N33" s="78">
        <f>COUNTIF('Grade 12 Girls Div 2'!$B:$B,N$3)</f>
        <v>0</v>
      </c>
      <c r="O33" s="79">
        <f>COUNTIF('Grade 12 Girls Div 2'!$D:$D,N$3)</f>
        <v>0</v>
      </c>
      <c r="P33" s="78">
        <f>COUNTIF('Grade 12 Girls Div 2'!$B:$B,P$3)</f>
        <v>0</v>
      </c>
      <c r="Q33" s="79">
        <f>COUNTIF('Grade 12 Girls Div 2'!$D:$D,P$3)</f>
        <v>0</v>
      </c>
      <c r="R33" s="78">
        <f>COUNTIF('Grade 12 Girls Div 2'!$B:$B,R$3)</f>
        <v>0</v>
      </c>
      <c r="S33" s="79">
        <f>COUNTIF('Grade 12 Girls Div 2'!$D:$D,R$3)</f>
        <v>0</v>
      </c>
      <c r="T33" s="78">
        <f>COUNTIF('Grade 12 Girls Div 2'!$B:$B,T$3)</f>
        <v>0</v>
      </c>
      <c r="U33" s="79">
        <f>COUNTIF('Grade 12 Girls Div 2'!$D:$D,T$3)</f>
        <v>0</v>
      </c>
      <c r="V33" s="78">
        <f>COUNTIF('Grade 12 Girls Div 2'!$B:$B,V$3)</f>
        <v>1</v>
      </c>
      <c r="W33" s="79">
        <f>COUNTIF('Grade 12 Girls Div 2'!$D:$D,V$3)</f>
        <v>1</v>
      </c>
      <c r="X33" s="78">
        <f>COUNTIF('Grade 12 Girls Div 2'!$B:$B,X$3)</f>
        <v>0</v>
      </c>
      <c r="Y33" s="79">
        <f>COUNTIF('Grade 12 Girls Div 2'!$D:$D,X$3)</f>
        <v>0</v>
      </c>
      <c r="Z33" s="78">
        <f>COUNTIF('Grade 12 Girls Div 2'!$B:$B,Z$3)</f>
        <v>0</v>
      </c>
      <c r="AA33" s="79">
        <f>COUNTIF('Grade 12 Girls Div 2'!$D:$D,Z$3)</f>
        <v>0</v>
      </c>
      <c r="AB33" s="78">
        <f>COUNTIF('Grade 12 Girls Div 2'!$B:$B,AB$2)</f>
        <v>1</v>
      </c>
      <c r="AC33" s="79">
        <f>COUNTIF('Grade 12 Girls Div 2'!$D:$D,AB$2)</f>
        <v>0</v>
      </c>
      <c r="AD33" s="78">
        <f>COUNTIF('Grade 12 Girls Div 2'!$B:$B,AD$3)</f>
        <v>1</v>
      </c>
      <c r="AE33" s="79">
        <f>COUNTIF('Grade 12 Girls Div 2'!$D:$D,AD$3)</f>
        <v>1</v>
      </c>
      <c r="AF33" s="78">
        <f>COUNTIF('Grade 12 Girls Div 2'!$B:$B,AF$3)</f>
        <v>1</v>
      </c>
      <c r="AG33" s="79">
        <f>COUNTIF('Grade 12 Girls Div 2'!$D:$D,AF$3)</f>
        <v>0</v>
      </c>
      <c r="AH33" s="78">
        <f>COUNTIF('Grade 12 Girls Div 2'!$B:$B,AH$3)</f>
        <v>0</v>
      </c>
      <c r="AI33" s="79">
        <f>COUNTIF('Grade 12 Girls Div 2'!$D:$D,AH$3)</f>
        <v>0</v>
      </c>
      <c r="AJ33" s="78">
        <f>COUNTIF('Grade 12 Girls Div 2'!$B:$B,AJ$3)</f>
        <v>0</v>
      </c>
      <c r="AK33" s="79">
        <f>COUNTIF('Grade 12 Girls Div 2'!$D:$D,AJ$3)</f>
        <v>0</v>
      </c>
      <c r="AL33" s="78">
        <f>COUNTIF('Grade 12 Girls Div 2'!$B:$B,AL$3)</f>
        <v>0</v>
      </c>
      <c r="AM33" s="79">
        <f>COUNTIF('Grade 12 Girls Div 2'!$D:$D,AL$3)</f>
        <v>0</v>
      </c>
      <c r="AN33" s="78">
        <f>COUNTIF('Grade 12 Girls Div 2'!$B:$B,AN$3)</f>
        <v>0</v>
      </c>
      <c r="AO33" s="79">
        <f>COUNTIF('Grade 12 Girls Div 2'!$D:$D,AN$3)</f>
        <v>0</v>
      </c>
      <c r="AP33" s="78">
        <f>COUNTIF('Grade 12 Girls Div 2'!$B:$B,AP$3)</f>
        <v>2</v>
      </c>
      <c r="AQ33" s="79">
        <f>COUNTIF('Grade 12 Girls Div 2'!$D:$D,AP$3)</f>
        <v>2</v>
      </c>
      <c r="AR33" s="78">
        <f>COUNTIF('Grade 12 Girls Div 2'!$B:$B,AR$3)</f>
        <v>0</v>
      </c>
      <c r="AS33" s="79">
        <f>COUNTIF('Grade 12 Girls Div 2'!$D:$D,AR$3)</f>
        <v>0</v>
      </c>
      <c r="AT33" s="78">
        <f>COUNTIF('Grade 12 Girls Div 2'!$B:$B,AT$3)</f>
        <v>0</v>
      </c>
      <c r="AU33" s="79">
        <f>COUNTIF('Grade 12 Girls Div 2'!$D:$D,AT$3)</f>
        <v>0</v>
      </c>
      <c r="AV33" s="78">
        <f>COUNTIF('Grade 12 Girls Div 2'!$B:$B,AV$3)</f>
        <v>0</v>
      </c>
      <c r="AW33" s="79">
        <f>COUNTIF('Grade 12 Girls Div 2'!$D:$D,AV$3)</f>
        <v>0</v>
      </c>
      <c r="AX33" s="78">
        <f>COUNTIF('Grade 12 Girls Div 2'!$B:$B,AX$3)</f>
        <v>0</v>
      </c>
      <c r="AY33" s="79">
        <f>COUNTIF('Grade 12 Girls Div 2'!$D:$D,AX$3)</f>
        <v>0</v>
      </c>
      <c r="AZ33" s="78">
        <f>COUNTIF('Grade 12 Girls Div 2'!$B:$B,AZ$3)</f>
        <v>1</v>
      </c>
      <c r="BA33" s="142">
        <f>COUNTIF('Grade 12 Girls Div 2'!$D:$D,AZ$3)</f>
        <v>1</v>
      </c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</row>
    <row r="34" spans="1:83" ht="20.100000000000001" customHeight="1" x14ac:dyDescent="0.3">
      <c r="A34" s="186" t="s">
        <v>113</v>
      </c>
      <c r="B34" s="81">
        <f>SUM(D34+F34+H34+J34+L34+N34+P34+R34+T34+V34+X34+Z34+AB34+AD34+AF34+AH34+AJ34+AL34+AN34+AP34+AR34+AT34+AV34+AX34+AZ34)</f>
        <v>430</v>
      </c>
      <c r="C34" s="82">
        <f>SUM(E34+G34+I34+K34+M34+O34+Q34+S34+U34+W34+Y34+AA34+AC34+AE34+AG34+AI34+AK34+AM34+AO34+AQ34+AS34+AU34+AW34+AY34+BA34)</f>
        <v>461</v>
      </c>
      <c r="D34" s="166">
        <f t="shared" ref="D34:BA34" si="8">SUM(D35:D50)</f>
        <v>43</v>
      </c>
      <c r="E34" s="83">
        <f t="shared" si="8"/>
        <v>55</v>
      </c>
      <c r="F34" s="67">
        <f t="shared" si="8"/>
        <v>28</v>
      </c>
      <c r="G34" s="83">
        <f t="shared" si="8"/>
        <v>25</v>
      </c>
      <c r="H34" s="67">
        <f t="shared" si="8"/>
        <v>21</v>
      </c>
      <c r="I34" s="83">
        <f t="shared" si="8"/>
        <v>21</v>
      </c>
      <c r="J34" s="67">
        <f>SUM(J35:J50)</f>
        <v>1</v>
      </c>
      <c r="K34" s="83">
        <f>SUM(K35:K50)</f>
        <v>2</v>
      </c>
      <c r="L34" s="67">
        <f t="shared" si="8"/>
        <v>29</v>
      </c>
      <c r="M34" s="83">
        <f t="shared" si="8"/>
        <v>27</v>
      </c>
      <c r="N34" s="67">
        <f t="shared" si="8"/>
        <v>16</v>
      </c>
      <c r="O34" s="83">
        <f t="shared" si="8"/>
        <v>24</v>
      </c>
      <c r="P34" s="67">
        <f t="shared" si="8"/>
        <v>6</v>
      </c>
      <c r="Q34" s="83">
        <f t="shared" si="8"/>
        <v>6</v>
      </c>
      <c r="R34" s="67">
        <f t="shared" si="8"/>
        <v>4</v>
      </c>
      <c r="S34" s="83">
        <f t="shared" si="8"/>
        <v>2</v>
      </c>
      <c r="T34" s="67">
        <f t="shared" si="8"/>
        <v>46</v>
      </c>
      <c r="U34" s="83">
        <f t="shared" si="8"/>
        <v>48</v>
      </c>
      <c r="V34" s="67">
        <f t="shared" si="8"/>
        <v>15</v>
      </c>
      <c r="W34" s="83">
        <f t="shared" si="8"/>
        <v>18</v>
      </c>
      <c r="X34" s="67">
        <f t="shared" si="8"/>
        <v>4</v>
      </c>
      <c r="Y34" s="83">
        <f t="shared" si="8"/>
        <v>7</v>
      </c>
      <c r="Z34" s="67">
        <f t="shared" si="8"/>
        <v>20</v>
      </c>
      <c r="AA34" s="83">
        <f t="shared" si="8"/>
        <v>14</v>
      </c>
      <c r="AB34" s="67">
        <f t="shared" si="8"/>
        <v>59</v>
      </c>
      <c r="AC34" s="83">
        <f t="shared" si="8"/>
        <v>61</v>
      </c>
      <c r="AD34" s="67">
        <f t="shared" si="8"/>
        <v>49</v>
      </c>
      <c r="AE34" s="83">
        <f t="shared" si="8"/>
        <v>60</v>
      </c>
      <c r="AF34" s="67">
        <f t="shared" si="8"/>
        <v>15</v>
      </c>
      <c r="AG34" s="83">
        <f t="shared" si="8"/>
        <v>16</v>
      </c>
      <c r="AH34" s="67">
        <f t="shared" si="8"/>
        <v>6</v>
      </c>
      <c r="AI34" s="83">
        <f t="shared" si="8"/>
        <v>9</v>
      </c>
      <c r="AJ34" s="67">
        <f t="shared" si="8"/>
        <v>5</v>
      </c>
      <c r="AK34" s="83">
        <f t="shared" si="8"/>
        <v>4</v>
      </c>
      <c r="AL34" s="67">
        <f t="shared" si="8"/>
        <v>14</v>
      </c>
      <c r="AM34" s="83">
        <f t="shared" si="8"/>
        <v>12</v>
      </c>
      <c r="AN34" s="67">
        <f t="shared" si="8"/>
        <v>8</v>
      </c>
      <c r="AO34" s="83">
        <f t="shared" si="8"/>
        <v>6</v>
      </c>
      <c r="AP34" s="67">
        <f t="shared" si="8"/>
        <v>23</v>
      </c>
      <c r="AQ34" s="83">
        <f t="shared" si="8"/>
        <v>17</v>
      </c>
      <c r="AR34" s="67">
        <f t="shared" si="8"/>
        <v>0</v>
      </c>
      <c r="AS34" s="83">
        <f t="shared" si="8"/>
        <v>0</v>
      </c>
      <c r="AT34" s="67">
        <f t="shared" si="8"/>
        <v>5</v>
      </c>
      <c r="AU34" s="83">
        <f t="shared" si="8"/>
        <v>7</v>
      </c>
      <c r="AV34" s="67">
        <f t="shared" si="8"/>
        <v>4</v>
      </c>
      <c r="AW34" s="83">
        <f t="shared" si="8"/>
        <v>7</v>
      </c>
      <c r="AX34" s="67">
        <f t="shared" si="8"/>
        <v>2</v>
      </c>
      <c r="AY34" s="83">
        <f t="shared" si="8"/>
        <v>4</v>
      </c>
      <c r="AZ34" s="67">
        <f t="shared" si="8"/>
        <v>7</v>
      </c>
      <c r="BA34" s="143">
        <f t="shared" si="8"/>
        <v>9</v>
      </c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</row>
    <row r="35" spans="1:83" ht="20.100000000000001" customHeight="1" x14ac:dyDescent="0.3">
      <c r="A35" s="157" t="s">
        <v>3</v>
      </c>
      <c r="B35" s="76">
        <f t="shared" ref="B35:B50" si="9">SUM(D35+F35+H35+L35+N35+P35+R35+T35+V35+X35+Z35+AB35+AD35+AF35+AH35+AJ35+AL35+AN35+AP35+AR35+AT35+AV35+AX35+AZ35)</f>
        <v>43</v>
      </c>
      <c r="C35" s="77">
        <f t="shared" si="1"/>
        <v>52</v>
      </c>
      <c r="D35" s="168">
        <f>COUNTIF('Grade 16 Div. 1'!$B:$B,D$3)</f>
        <v>5</v>
      </c>
      <c r="E35" s="79">
        <f>COUNTIF('Grade 16 Div. 1'!$D:$D,D$3)</f>
        <v>5</v>
      </c>
      <c r="F35" s="78">
        <f>COUNTIF('Grade 16 Div. 1'!$B:$B,F$3)</f>
        <v>0</v>
      </c>
      <c r="G35" s="79">
        <f>COUNTIF('Grade 16 Div. 1'!$D:$D,F$3)</f>
        <v>1</v>
      </c>
      <c r="H35" s="78">
        <f>COUNTIF('Grade 16 Div. 1'!$B:$B,H$3)</f>
        <v>3</v>
      </c>
      <c r="I35" s="79">
        <f>COUNTIF('Grade 16 Div. 1'!$D:$D,H$3)</f>
        <v>2</v>
      </c>
      <c r="J35" s="78">
        <f>COUNTIF('Grade 16 Div. 1'!$B:$B,J$3)</f>
        <v>0</v>
      </c>
      <c r="K35" s="79">
        <f>COUNTIF('Grade 16 Div. 1'!$D:$D,J$3)</f>
        <v>0</v>
      </c>
      <c r="L35" s="78">
        <f>COUNTIF('Grade 16 Div. 1'!$B:$B,L$3)</f>
        <v>5</v>
      </c>
      <c r="M35" s="79">
        <f>COUNTIF('Grade 16 Div. 1'!$D:$D,L$3)</f>
        <v>4</v>
      </c>
      <c r="N35" s="78">
        <f>COUNTIF('Grade 16 Div. 1'!$B:$B,N$3)</f>
        <v>3</v>
      </c>
      <c r="O35" s="79">
        <f>COUNTIF('Grade 16 Div. 1'!$D:$D,N$3)</f>
        <v>4</v>
      </c>
      <c r="P35" s="78">
        <f>COUNTIF('Grade 16 Div. 1'!$B:$B,P$3)</f>
        <v>0</v>
      </c>
      <c r="Q35" s="79">
        <f>COUNTIF('Grade 16 Div. 1'!$D:$D,P$3)</f>
        <v>0</v>
      </c>
      <c r="R35" s="78">
        <f>COUNTIF('Grade 16 Div. 1'!$B:$B,R$3)</f>
        <v>0</v>
      </c>
      <c r="S35" s="79">
        <f>COUNTIF('Grade 16 Div. 1'!$D:$D,R$3)</f>
        <v>0</v>
      </c>
      <c r="T35" s="78">
        <f>COUNTIF('Grade 16 Div. 1'!$B:$B,T$3)-'Statistics (Prev. Clubs)'!AD34</f>
        <v>10</v>
      </c>
      <c r="U35" s="79">
        <f>COUNTIF('Grade 16 Div. 1'!$D:$D,T$3)-'Statistics (Prev. Clubs)'!AE34</f>
        <v>8</v>
      </c>
      <c r="V35" s="78">
        <f>COUNTIF('Grade 16 Div. 1'!$B:$B,V$3)</f>
        <v>0</v>
      </c>
      <c r="W35" s="79">
        <f>COUNTIF('Grade 16 Div. 1'!$D:$D,V$3)</f>
        <v>3</v>
      </c>
      <c r="X35" s="78">
        <f>COUNTIF('Grade 16 Div. 1'!$B:$B,X$3)</f>
        <v>0</v>
      </c>
      <c r="Y35" s="79">
        <f>COUNTIF('Grade 16 Div. 1'!$D:$D,X$3)</f>
        <v>0</v>
      </c>
      <c r="Z35" s="78">
        <f>COUNTIF('Grade 16 Div. 1'!$B:$B,Z$3)</f>
        <v>0</v>
      </c>
      <c r="AA35" s="79">
        <f>COUNTIF('Grade 16 Div. 1'!$D:$D,Z$3)</f>
        <v>0</v>
      </c>
      <c r="AB35" s="78">
        <f>COUNTIF('Grade 16 Div. 1'!$B:$B,AB$2)</f>
        <v>7</v>
      </c>
      <c r="AC35" s="79">
        <f>COUNTIF('Grade 16 Div. 1'!$D:$D,AB$2)</f>
        <v>10</v>
      </c>
      <c r="AD35" s="78">
        <f>COUNTIF('Grade 16 Div. 1'!$B:$B,AD$3)</f>
        <v>9</v>
      </c>
      <c r="AE35" s="79">
        <f>COUNTIF('Grade 16 Div. 1'!$D:$D,AD$3)</f>
        <v>10</v>
      </c>
      <c r="AF35" s="78">
        <f>COUNTIF('Grade 16 Div. 1'!$B:$B,AF$3)</f>
        <v>0</v>
      </c>
      <c r="AG35" s="79">
        <f>COUNTIF('Grade 16 Div. 1'!$D:$D,AF$3)</f>
        <v>3</v>
      </c>
      <c r="AH35" s="78">
        <f>COUNTIF('Grade 16 Div. 1'!$B:$B,AH$3)</f>
        <v>0</v>
      </c>
      <c r="AI35" s="79">
        <f>COUNTIF('Grade 16 Div. 1'!$D:$D,AH$3)</f>
        <v>1</v>
      </c>
      <c r="AJ35" s="78">
        <f>COUNTIF('Grade 16 Div. 1'!$B:$B,AJ$3)</f>
        <v>0</v>
      </c>
      <c r="AK35" s="79">
        <f>COUNTIF('Grade 16 Div. 1'!$D:$D,AJ$3)</f>
        <v>0</v>
      </c>
      <c r="AL35" s="78">
        <f>COUNTIF('Grade 16 Div. 1'!$B:$B,AL$3)</f>
        <v>0</v>
      </c>
      <c r="AM35" s="79">
        <f>COUNTIF('Grade 16 Div. 1'!$D:$D,AL$3)</f>
        <v>0</v>
      </c>
      <c r="AN35" s="78">
        <f>COUNTIF('Grade 16 Div. 1'!$B:$B,AN$3)</f>
        <v>0</v>
      </c>
      <c r="AO35" s="79">
        <f>COUNTIF('Grade 16 Div. 1'!$D:$D,AN$3)</f>
        <v>0</v>
      </c>
      <c r="AP35" s="78">
        <f>COUNTIF('Grade 16 Div. 1'!$B:$B,AP$3)</f>
        <v>0</v>
      </c>
      <c r="AQ35" s="79">
        <f>COUNTIF('Grade 16 Div. 1'!$D:$D,AP$3)</f>
        <v>0</v>
      </c>
      <c r="AR35" s="78">
        <f>COUNTIF('Grade 16 Div. 1'!$B:$B,AR$3)</f>
        <v>0</v>
      </c>
      <c r="AS35" s="79">
        <f>COUNTIF('Grade 16 Div. 1'!$D:$D,AR$3)</f>
        <v>0</v>
      </c>
      <c r="AT35" s="78">
        <f>COUNTIF('Grade 16 Div. 1'!$B:$B,AT$3)</f>
        <v>0</v>
      </c>
      <c r="AU35" s="79">
        <f>COUNTIF('Grade 16 Div. 1'!$D:$D,AT$3)</f>
        <v>0</v>
      </c>
      <c r="AV35" s="78">
        <f>COUNTIF('Grade 16 Div. 1'!$B:$B,AV$3)</f>
        <v>1</v>
      </c>
      <c r="AW35" s="79">
        <f>COUNTIF('Grade 16 Div. 1'!$D:$D,AV$3)</f>
        <v>1</v>
      </c>
      <c r="AX35" s="78">
        <f>COUNTIF('Grade 16 Div. 1'!$B:$B,AX$3)</f>
        <v>0</v>
      </c>
      <c r="AY35" s="79">
        <f>COUNTIF('Grade 16 Div. 1'!$D:$D,AX$3)</f>
        <v>0</v>
      </c>
      <c r="AZ35" s="78">
        <f>COUNTIF('Grade 16 Div. 1'!$B:$B,AZ$3)</f>
        <v>0</v>
      </c>
      <c r="BA35" s="142">
        <f>COUNTIF('Grade 16 Div. 1'!$D:$D,AZ$3)</f>
        <v>0</v>
      </c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</row>
    <row r="36" spans="1:83" ht="20.100000000000001" customHeight="1" x14ac:dyDescent="0.3">
      <c r="A36" s="157" t="s">
        <v>114</v>
      </c>
      <c r="B36" s="76">
        <f t="shared" si="9"/>
        <v>20</v>
      </c>
      <c r="C36" s="77">
        <f t="shared" si="1"/>
        <v>21</v>
      </c>
      <c r="D36" s="168">
        <f>COUNTIF('Grade 16 Div. 2'!$B:$B,D$3)</f>
        <v>0</v>
      </c>
      <c r="E36" s="79">
        <f>COUNTIF('Grade 16 Div. 2'!$D:$D,D$3)</f>
        <v>1</v>
      </c>
      <c r="F36" s="78">
        <f>COUNTIF('Grade 16 Div. 2'!$B:$B,F$3)</f>
        <v>1</v>
      </c>
      <c r="G36" s="79">
        <f>COUNTIF('Grade 16 Div. 2'!$D:$D,F$3)</f>
        <v>3</v>
      </c>
      <c r="H36" s="78">
        <f>COUNTIF('Grade 16 Div. 2'!$B:$B,H$3)</f>
        <v>1</v>
      </c>
      <c r="I36" s="79">
        <f>COUNTIF('Grade 16 Div. 2'!$D:$D,H$3)</f>
        <v>2</v>
      </c>
      <c r="J36" s="78">
        <f>COUNTIF('Grade 16 Div. 2'!$B:$B,J$3)</f>
        <v>0</v>
      </c>
      <c r="K36" s="79">
        <f>COUNTIF('Grade 16 Div. 2'!$D:$D,J$3)</f>
        <v>0</v>
      </c>
      <c r="L36" s="78">
        <f>COUNTIF('Grade 16 Div. 2'!$B:$B,L$3)</f>
        <v>4</v>
      </c>
      <c r="M36" s="79">
        <f>COUNTIF('Grade 16 Div. 2'!$D:$D,L$3)</f>
        <v>3</v>
      </c>
      <c r="N36" s="78">
        <f>COUNTIF('Grade 16 Div. 2'!$B:$B,N$3)</f>
        <v>1</v>
      </c>
      <c r="O36" s="79">
        <f>COUNTIF('Grade 16 Div. 2'!$D:$D,N$3)</f>
        <v>1</v>
      </c>
      <c r="P36" s="78">
        <f>COUNTIF('Grade 16 Div. 2'!$B:$B,P$3)</f>
        <v>0</v>
      </c>
      <c r="Q36" s="79">
        <f>COUNTIF('Grade 16 Div. 2'!$D:$D,P$3)</f>
        <v>1</v>
      </c>
      <c r="R36" s="78">
        <f>COUNTIF('Grade 16 Div. 2'!$B:$B,R$3)</f>
        <v>0</v>
      </c>
      <c r="S36" s="79">
        <f>COUNTIF('Grade 16 Div. 2'!$D:$D,R$3)</f>
        <v>0</v>
      </c>
      <c r="T36" s="78">
        <f>COUNTIF('Grade 16 Div. 2'!$B:$B,T$3)-'Statistics (Prev. Clubs)'!AD35</f>
        <v>3</v>
      </c>
      <c r="U36" s="79">
        <f>COUNTIF('Grade 16 Div. 2'!$D:$D,T$3)-'Statistics (Prev. Clubs)'!AE35</f>
        <v>3</v>
      </c>
      <c r="V36" s="78">
        <f>COUNTIF('Grade 16 Div. 2'!$B:$B,V$3)</f>
        <v>2</v>
      </c>
      <c r="W36" s="79">
        <f>COUNTIF('Grade 16 Div. 2'!$D:$D,V$3)</f>
        <v>3</v>
      </c>
      <c r="X36" s="78">
        <f>COUNTIF('Grade 16 Div. 2'!$B:$B,X$3)</f>
        <v>0</v>
      </c>
      <c r="Y36" s="79">
        <f>COUNTIF('Grade 16 Div. 2'!$D:$D,X$3)</f>
        <v>0</v>
      </c>
      <c r="Z36" s="78">
        <f>COUNTIF('Grade 16 Div. 2'!$B:$B,Z$3)</f>
        <v>0</v>
      </c>
      <c r="AA36" s="79">
        <f>COUNTIF('Grade 16 Div. 2'!$D:$D,Z$3)</f>
        <v>1</v>
      </c>
      <c r="AB36" s="78">
        <f>COUNTIF('Grade 16 Div. 2'!$B:$B,AB$2)</f>
        <v>1</v>
      </c>
      <c r="AC36" s="79">
        <f>COUNTIF('Grade 16 Div. 2'!$D:$D,AB$2)</f>
        <v>1</v>
      </c>
      <c r="AD36" s="78">
        <f>COUNTIF('Grade 16 Div. 2'!$B:$B,AD$3)</f>
        <v>1</v>
      </c>
      <c r="AE36" s="79">
        <f>COUNTIF('Grade 16 Div. 2'!$D:$D,AD$3)</f>
        <v>1</v>
      </c>
      <c r="AF36" s="78">
        <f>COUNTIF('Grade 16 Div. 2'!$B:$B,AF$3)</f>
        <v>0</v>
      </c>
      <c r="AG36" s="79">
        <f>COUNTIF('Grade 16 Div. 2'!$D:$D,AF$3)</f>
        <v>0</v>
      </c>
      <c r="AH36" s="78">
        <f>COUNTIF('Grade 16 Div. 2'!$B:$B,AH$3)</f>
        <v>0</v>
      </c>
      <c r="AI36" s="79">
        <f>COUNTIF('Grade 16 Div. 2'!$D:$D,AH$3)</f>
        <v>0</v>
      </c>
      <c r="AJ36" s="78">
        <f>COUNTIF('Grade 16 Div. 2'!$B:$B,AJ$3)</f>
        <v>0</v>
      </c>
      <c r="AK36" s="79">
        <f>COUNTIF('Grade 16 Div. 2'!$D:$D,AJ$3)</f>
        <v>0</v>
      </c>
      <c r="AL36" s="78">
        <f>COUNTIF('Grade 16 Div. 2'!$B:$B,AL$3)</f>
        <v>2</v>
      </c>
      <c r="AM36" s="79">
        <f>COUNTIF('Grade 16 Div. 2'!$D:$D,AL$3)</f>
        <v>0</v>
      </c>
      <c r="AN36" s="78">
        <f>COUNTIF('Grade 16 Div. 2'!$B:$B,AN$3)</f>
        <v>0</v>
      </c>
      <c r="AO36" s="79">
        <f>COUNTIF('Grade 16 Div. 2'!$D:$D,AN$3)</f>
        <v>0</v>
      </c>
      <c r="AP36" s="78">
        <f>COUNTIF('Grade 16 Div. 2'!$B:$B,AP$3)</f>
        <v>4</v>
      </c>
      <c r="AQ36" s="79">
        <f>COUNTIF('Grade 16 Div. 2'!$D:$D,AP$3)</f>
        <v>1</v>
      </c>
      <c r="AR36" s="78">
        <f>COUNTIF('Grade 16 Div. 2'!$B:$B,AR$3)</f>
        <v>0</v>
      </c>
      <c r="AS36" s="79">
        <f>COUNTIF('Grade 16 Div. 2'!$D:$D,AR$3)</f>
        <v>0</v>
      </c>
      <c r="AT36" s="78">
        <f>COUNTIF('Grade 16 Div. 2'!$B:$B,AT$3)</f>
        <v>0</v>
      </c>
      <c r="AU36" s="79">
        <f>COUNTIF('Grade 16 Div. 2'!$D:$D,AT$3)</f>
        <v>0</v>
      </c>
      <c r="AV36" s="78">
        <f>COUNTIF('Grade 16 Div. 2'!$B:$B,AV$3)</f>
        <v>0</v>
      </c>
      <c r="AW36" s="79">
        <f>COUNTIF('Grade 16 Div. 2'!$D:$D,AV$3)</f>
        <v>0</v>
      </c>
      <c r="AX36" s="78">
        <f>COUNTIF('Grade 16 Div. 2'!$B:$B,AX$3)</f>
        <v>0</v>
      </c>
      <c r="AY36" s="79">
        <f>COUNTIF('Grade 16 Div. 2'!$D:$D,AX$3)</f>
        <v>0</v>
      </c>
      <c r="AZ36" s="78">
        <f>COUNTIF('Grade 16 Div. 2'!$B:$B,AZ$3)</f>
        <v>0</v>
      </c>
      <c r="BA36" s="142">
        <f>COUNTIF('Grade 16 Div. 2'!$D:$D,AZ$3)</f>
        <v>0</v>
      </c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BL36" s="75"/>
      <c r="BM36" s="75"/>
      <c r="BN36" s="75"/>
      <c r="BO36" s="75"/>
      <c r="BP36" s="75"/>
      <c r="BQ36" s="75"/>
      <c r="BR36" s="75"/>
      <c r="BS36" s="75"/>
      <c r="BT36" s="75"/>
      <c r="BU36" s="75"/>
      <c r="BV36" s="75"/>
      <c r="BW36" s="75"/>
      <c r="BX36" s="75"/>
      <c r="BY36" s="75"/>
      <c r="BZ36" s="75"/>
      <c r="CA36" s="75"/>
      <c r="CB36" s="75"/>
      <c r="CC36" s="75"/>
      <c r="CD36" s="75"/>
      <c r="CE36" s="75"/>
    </row>
    <row r="37" spans="1:83" ht="20.100000000000001" customHeight="1" x14ac:dyDescent="0.3">
      <c r="A37" s="157" t="s">
        <v>7</v>
      </c>
      <c r="B37" s="76">
        <f t="shared" si="9"/>
        <v>1</v>
      </c>
      <c r="C37" s="77">
        <f t="shared" si="1"/>
        <v>1</v>
      </c>
      <c r="D37" s="168">
        <f>COUNTIF('Grade 16 Div. 2 North'!$B:$B,D$3)</f>
        <v>0</v>
      </c>
      <c r="E37" s="79">
        <f>COUNTIF('Grade 16 Div. 2 North'!$D:$D,D$3)</f>
        <v>0</v>
      </c>
      <c r="F37" s="78">
        <f>COUNTIF('Grade 16 Div. 2 North'!$B:$B,F$3)</f>
        <v>0</v>
      </c>
      <c r="G37" s="79">
        <f>COUNTIF('Grade 16 Div. 2 North'!$D:$D,F$3)</f>
        <v>0</v>
      </c>
      <c r="H37" s="78">
        <f>COUNTIF('Grade 16 Div. 2 North'!$B:$B,H$3)</f>
        <v>1</v>
      </c>
      <c r="I37" s="79">
        <f>COUNTIF('Grade 16 Div. 2 North'!$D:$D,H$3)</f>
        <v>0</v>
      </c>
      <c r="J37" s="78">
        <f>COUNTIF('Grade 16 Div. 2 North'!$B:$B,J$3)</f>
        <v>0</v>
      </c>
      <c r="K37" s="79">
        <f>COUNTIF('Grade 16 Div. 2 North'!$D:$D,J$3)</f>
        <v>0</v>
      </c>
      <c r="L37" s="78">
        <f>COUNTIF('Grade 16 Div. 2 North'!$B:$B,L$3)</f>
        <v>0</v>
      </c>
      <c r="M37" s="79">
        <f>COUNTIF('Grade 16 Div. 2 North'!$D:$D,L$3)</f>
        <v>0</v>
      </c>
      <c r="N37" s="78">
        <f>COUNTIF('Grade 16 Div. 2 North'!$B:$B,N$3)</f>
        <v>0</v>
      </c>
      <c r="O37" s="79">
        <f>COUNTIF('Grade 16 Div. 2 North'!$D:$D,N$3)</f>
        <v>0</v>
      </c>
      <c r="P37" s="78">
        <f>COUNTIF('Grade 16 Div. 2 North'!$B:$B,P$3)</f>
        <v>0</v>
      </c>
      <c r="Q37" s="79">
        <f>COUNTIF('Grade 16 Div. 2 North'!$D:$D,P$3)</f>
        <v>0</v>
      </c>
      <c r="R37" s="78">
        <f>COUNTIF('Grade 16 Div. 2 North'!$B:$B,R$3)</f>
        <v>0</v>
      </c>
      <c r="S37" s="79">
        <f>COUNTIF('Grade 16 Div. 2 North'!$D:$D,R$3)</f>
        <v>0</v>
      </c>
      <c r="T37" s="78">
        <f>COUNTIF('Grade 16 Div. 2 North'!$B:$B,T$3)-'Statistics (Prev. Clubs)'!AD36</f>
        <v>0</v>
      </c>
      <c r="U37" s="79">
        <f>COUNTIF('Grade 16 Div. 2 North'!$D:$D,T$3)-'Statistics (Prev. Clubs)'!AE36</f>
        <v>0</v>
      </c>
      <c r="V37" s="78">
        <f>COUNTIF('Grade 16 Div. 2 North'!$B:$B,V$3)</f>
        <v>0</v>
      </c>
      <c r="W37" s="79">
        <f>COUNTIF('Grade 16 Div. 2 North'!$D:$D,V$3)</f>
        <v>0</v>
      </c>
      <c r="X37" s="78">
        <f>COUNTIF('Grade 16 Div. 2 North'!$B:$B,X$3)</f>
        <v>0</v>
      </c>
      <c r="Y37" s="79">
        <f>COUNTIF('Grade 16 Div. 2 North'!$D:$D,X$3)</f>
        <v>0</v>
      </c>
      <c r="Z37" s="78">
        <f>COUNTIF('Grade 16 Div. 2 North'!$B:$B,Z$3)</f>
        <v>0</v>
      </c>
      <c r="AA37" s="79">
        <f>COUNTIF('Grade 16 Div. 2 North'!$D:$D,Z$3)</f>
        <v>1</v>
      </c>
      <c r="AB37" s="78">
        <f>COUNTIF('Grade 16 Div. 2 North'!$B:$B,AB$2)</f>
        <v>0</v>
      </c>
      <c r="AC37" s="79">
        <f>COUNTIF('Grade 16 Div. 2 North'!$D:$D,AB$2)</f>
        <v>0</v>
      </c>
      <c r="AD37" s="78">
        <f>COUNTIF('Grade 16 Div. 2 North'!$B:$B,AD$3)</f>
        <v>0</v>
      </c>
      <c r="AE37" s="79">
        <f>COUNTIF('Grade 16 Div. 2 North'!$D:$D,AD$3)</f>
        <v>0</v>
      </c>
      <c r="AF37" s="78">
        <f>COUNTIF('Grade 16 Div. 2 North'!$B:$B,AF$3)</f>
        <v>0</v>
      </c>
      <c r="AG37" s="79">
        <f>COUNTIF('Grade 16 Div. 2 North'!$D:$D,AF$3)</f>
        <v>0</v>
      </c>
      <c r="AH37" s="78">
        <f>COUNTIF('Grade 16 Div. 2 North'!$B:$B,AH$3)</f>
        <v>0</v>
      </c>
      <c r="AI37" s="79">
        <f>COUNTIF('Grade 16 Div. 2 North'!$D:$D,AH$3)</f>
        <v>0</v>
      </c>
      <c r="AJ37" s="78">
        <f>COUNTIF('Grade 16 Div. 2 North'!$B:$B,AJ$3)</f>
        <v>0</v>
      </c>
      <c r="AK37" s="79">
        <f>COUNTIF('Grade 16 Div. 2 North'!$D:$D,AJ$3)</f>
        <v>0</v>
      </c>
      <c r="AL37" s="78">
        <f>COUNTIF('Grade 16 Div. 2 North'!$B:$B,AL$3)</f>
        <v>0</v>
      </c>
      <c r="AM37" s="79">
        <f>COUNTIF('Grade 16 Div. 2 North'!$D:$D,AL$3)</f>
        <v>0</v>
      </c>
      <c r="AN37" s="78">
        <f>COUNTIF('Grade 16 Div. 2 North'!$B:$B,AN$3)</f>
        <v>0</v>
      </c>
      <c r="AO37" s="79">
        <f>COUNTIF('Grade 16 Div. 2 North'!$D:$D,AN$3)</f>
        <v>0</v>
      </c>
      <c r="AP37" s="78">
        <f>COUNTIF('Grade 16 Div. 2 North'!$B:$B,AP$3)</f>
        <v>0</v>
      </c>
      <c r="AQ37" s="79">
        <f>COUNTIF('Grade 16 Div. 2 North'!$D:$D,AP$3)</f>
        <v>0</v>
      </c>
      <c r="AR37" s="78">
        <f>COUNTIF('Grade 16 Div. 2 North'!$B:$B,AR$3)</f>
        <v>0</v>
      </c>
      <c r="AS37" s="79">
        <f>COUNTIF('Grade 16 Div. 2 North'!$D:$D,AR$3)</f>
        <v>0</v>
      </c>
      <c r="AT37" s="78">
        <f>COUNTIF('Grade 16 Div. 2 North'!$B:$B,AT$3)</f>
        <v>0</v>
      </c>
      <c r="AU37" s="79">
        <f>COUNTIF('Grade 16 Div. 2 North'!$D:$D,AT$3)</f>
        <v>0</v>
      </c>
      <c r="AV37" s="78">
        <f>COUNTIF('Grade 16 Div. 2 North'!$B:$B,AV$3)</f>
        <v>0</v>
      </c>
      <c r="AW37" s="79">
        <f>COUNTIF('Grade 16 Div. 2 North'!$D:$D,AV$3)</f>
        <v>0</v>
      </c>
      <c r="AX37" s="78">
        <f>COUNTIF('Grade 16 Div. 2 North'!$B:$B,AX$3)</f>
        <v>0</v>
      </c>
      <c r="AY37" s="79">
        <f>COUNTIF('Grade 16 Div. 2 North'!$D:$D,AX$3)</f>
        <v>0</v>
      </c>
      <c r="AZ37" s="78">
        <f>COUNTIF('Grade 16 Div. 2 North'!$B:$B,AZ$3)</f>
        <v>0</v>
      </c>
      <c r="BA37" s="142">
        <f>COUNTIF('Grade 16 Div. 2 North'!$D:$D,AZ$3)</f>
        <v>0</v>
      </c>
      <c r="BB37" s="75"/>
      <c r="BC37" s="75"/>
      <c r="BD37" s="75"/>
      <c r="BE37" s="75"/>
      <c r="BF37" s="75"/>
      <c r="BG37" s="75"/>
      <c r="BH37" s="75"/>
      <c r="BI37" s="75"/>
      <c r="BJ37" s="75"/>
      <c r="BK37" s="75"/>
      <c r="BL37" s="75"/>
      <c r="BM37" s="75"/>
      <c r="BN37" s="75"/>
      <c r="BO37" s="75"/>
      <c r="BP37" s="75"/>
      <c r="BQ37" s="75"/>
      <c r="BR37" s="75"/>
      <c r="BS37" s="75"/>
      <c r="BT37" s="75"/>
      <c r="BU37" s="75"/>
      <c r="BV37" s="75"/>
      <c r="BW37" s="75"/>
      <c r="BX37" s="75"/>
      <c r="BY37" s="75"/>
      <c r="BZ37" s="75"/>
      <c r="CA37" s="75"/>
      <c r="CB37" s="75"/>
      <c r="CC37" s="75"/>
      <c r="CD37" s="75"/>
      <c r="CE37" s="75"/>
    </row>
    <row r="38" spans="1:83" ht="20.100000000000001" customHeight="1" x14ac:dyDescent="0.3">
      <c r="A38" s="157" t="s">
        <v>10</v>
      </c>
      <c r="B38" s="76">
        <f t="shared" si="9"/>
        <v>38</v>
      </c>
      <c r="C38" s="77">
        <f t="shared" si="1"/>
        <v>44</v>
      </c>
      <c r="D38" s="168">
        <f>COUNTIF('Grade 15 Div. 1'!$B:$B,D$3)</f>
        <v>6</v>
      </c>
      <c r="E38" s="79">
        <f>COUNTIF('Grade 15 Div. 1'!$D:$D,D$3)</f>
        <v>9</v>
      </c>
      <c r="F38" s="78">
        <f>COUNTIF('Grade 15 Div. 1'!$B:$B,F$3)</f>
        <v>1</v>
      </c>
      <c r="G38" s="79">
        <f>COUNTIF('Grade 15 Div. 1'!$D:$D,F$3)</f>
        <v>2</v>
      </c>
      <c r="H38" s="78">
        <f>COUNTIF('Grade 15 Div. 1'!$B:$B,H$3)</f>
        <v>1</v>
      </c>
      <c r="I38" s="79">
        <f>COUNTIF('Grade 15 Div. 1'!$D:$D,H$3)</f>
        <v>1</v>
      </c>
      <c r="J38" s="78">
        <f>COUNTIF('Grade 15 Div. 1'!$B:$B,J$3)</f>
        <v>0</v>
      </c>
      <c r="K38" s="79">
        <f>COUNTIF('Grade 15 Div. 1'!$D:$D,J$3)</f>
        <v>0</v>
      </c>
      <c r="L38" s="78">
        <f>COUNTIF('Grade 15 Div. 1'!$B:$B,L$3)</f>
        <v>1</v>
      </c>
      <c r="M38" s="79">
        <f>COUNTIF('Grade 15 Div. 1'!$D:$D,L$3)</f>
        <v>3</v>
      </c>
      <c r="N38" s="78">
        <f>COUNTIF('Grade 15 Div. 1'!$B:$B,N$3)</f>
        <v>2</v>
      </c>
      <c r="O38" s="79">
        <f>COUNTIF('Grade 15 Div. 1'!$D:$D,N$3)</f>
        <v>2</v>
      </c>
      <c r="P38" s="78">
        <f>COUNTIF('Grade 15 Div. 1'!$B:$B,P$3)</f>
        <v>0</v>
      </c>
      <c r="Q38" s="79">
        <f>COUNTIF('Grade 15 Div. 1'!$D:$D,P$3)</f>
        <v>0</v>
      </c>
      <c r="R38" s="78">
        <f>COUNTIF('Grade 15 Div. 1'!$B:$B,R$3)</f>
        <v>0</v>
      </c>
      <c r="S38" s="79">
        <f>COUNTIF('Grade 15 Div. 1'!$D:$D,R$3)</f>
        <v>0</v>
      </c>
      <c r="T38" s="78">
        <f>COUNTIF('Grade 15 Div. 1'!$B:$B,T$3)-'Statistics (Prev. Clubs)'!AD37</f>
        <v>8</v>
      </c>
      <c r="U38" s="79">
        <f>COUNTIF('Grade 15 Div. 1'!$D:$D,T$3)-'Statistics (Prev. Clubs)'!AE37</f>
        <v>6</v>
      </c>
      <c r="V38" s="78">
        <f>COUNTIF('Grade 15 Div. 1'!$B:$B,V$3)</f>
        <v>0</v>
      </c>
      <c r="W38" s="79">
        <f>COUNTIF('Grade 15 Div. 1'!$D:$D,V$3)</f>
        <v>0</v>
      </c>
      <c r="X38" s="78">
        <f>COUNTIF('Grade 15 Div. 1'!$B:$B,X$3)</f>
        <v>0</v>
      </c>
      <c r="Y38" s="79">
        <f>COUNTIF('Grade 15 Div. 1'!$D:$D,X$3)</f>
        <v>0</v>
      </c>
      <c r="Z38" s="78">
        <f>COUNTIF('Grade 15 Div. 1'!$B:$B,Z$3)</f>
        <v>0</v>
      </c>
      <c r="AA38" s="79">
        <f>COUNTIF('Grade 15 Div. 1'!$D:$D,Z$3)</f>
        <v>1</v>
      </c>
      <c r="AB38" s="78">
        <f>COUNTIF('Grade 15 Div. 1'!$B:$B,AB$2)</f>
        <v>12</v>
      </c>
      <c r="AC38" s="79">
        <f>COUNTIF('Grade 15 Div. 1'!$D:$D,AB$2)</f>
        <v>11</v>
      </c>
      <c r="AD38" s="78">
        <f>COUNTIF('Grade 15 Div. 1'!$B:$B,AD$3)</f>
        <v>6</v>
      </c>
      <c r="AE38" s="79">
        <f>COUNTIF('Grade 15 Div. 1'!$D:$D,AD$3)</f>
        <v>7</v>
      </c>
      <c r="AF38" s="78">
        <f>COUNTIF('Grade 15 Div. 1'!$B:$B,AF$3)</f>
        <v>0</v>
      </c>
      <c r="AG38" s="79">
        <f>COUNTIF('Grade 15 Div. 1'!$D:$D,AF$3)</f>
        <v>0</v>
      </c>
      <c r="AH38" s="78">
        <f>COUNTIF('Grade 15 Div. 1'!$B:$B,AH$3)</f>
        <v>1</v>
      </c>
      <c r="AI38" s="79">
        <f>COUNTIF('Grade 15 Div. 1'!$D:$D,AH$3)</f>
        <v>1</v>
      </c>
      <c r="AJ38" s="78">
        <f>COUNTIF('Grade 15 Div. 1'!$B:$B,AJ$3)</f>
        <v>0</v>
      </c>
      <c r="AK38" s="79">
        <f>COUNTIF('Grade 15 Div. 1'!$D:$D,AJ$3)</f>
        <v>0</v>
      </c>
      <c r="AL38" s="78">
        <f>COUNTIF('Grade 15 Div. 1'!$B:$B,AL$3)</f>
        <v>0</v>
      </c>
      <c r="AM38" s="79">
        <f>COUNTIF('Grade 15 Div. 1'!$D:$D,AL$3)</f>
        <v>0</v>
      </c>
      <c r="AN38" s="78">
        <f>COUNTIF('Grade 15 Div. 1'!$B:$B,AN$3)</f>
        <v>0</v>
      </c>
      <c r="AO38" s="79">
        <f>COUNTIF('Grade 15 Div. 1'!$D:$D,AN$3)</f>
        <v>0</v>
      </c>
      <c r="AP38" s="78">
        <f>COUNTIF('Grade 15 Div. 1'!$B:$B,AP$3)</f>
        <v>0</v>
      </c>
      <c r="AQ38" s="79">
        <f>COUNTIF('Grade 15 Div. 1'!$D:$D,AP$3)</f>
        <v>1</v>
      </c>
      <c r="AR38" s="78">
        <f>COUNTIF('Grade 15 Div. 1'!$B:$B,AR$3)</f>
        <v>0</v>
      </c>
      <c r="AS38" s="79">
        <f>COUNTIF('Grade 15 Div. 1'!$D:$D,AR$3)</f>
        <v>0</v>
      </c>
      <c r="AT38" s="78">
        <f>COUNTIF('Grade 15 Div. 1'!$B:$B,AT$3)</f>
        <v>0</v>
      </c>
      <c r="AU38" s="79">
        <f>COUNTIF('Grade 15 Div. 1'!$D:$D,AT$3)</f>
        <v>0</v>
      </c>
      <c r="AV38" s="78">
        <f>COUNTIF('Grade 15 Div. 1'!$B:$B,AV$3)</f>
        <v>0</v>
      </c>
      <c r="AW38" s="79">
        <f>COUNTIF('Grade 15 Div. 1'!$D:$D,AV$3)</f>
        <v>0</v>
      </c>
      <c r="AX38" s="78">
        <f>COUNTIF('Grade 15 Div. 1'!$B:$B,AX$3)</f>
        <v>0</v>
      </c>
      <c r="AY38" s="79">
        <f>COUNTIF('Grade 15 Div. 1'!$D:$D,AX$3)</f>
        <v>0</v>
      </c>
      <c r="AZ38" s="78">
        <f>COUNTIF('Grade 15 Div. 1'!$B:$B,AZ$3)</f>
        <v>0</v>
      </c>
      <c r="BA38" s="142">
        <f>COUNTIF('Grade 15 Div. 1'!$D:$D,AZ$3)</f>
        <v>0</v>
      </c>
      <c r="BB38" s="75"/>
      <c r="BC38" s="75"/>
      <c r="BD38" s="75"/>
      <c r="BE38" s="75"/>
      <c r="BF38" s="75"/>
      <c r="BG38" s="75"/>
      <c r="BH38" s="75"/>
      <c r="BI38" s="75"/>
      <c r="BJ38" s="75"/>
      <c r="BK38" s="75"/>
      <c r="BL38" s="75"/>
      <c r="BM38" s="75"/>
      <c r="BN38" s="75"/>
      <c r="BO38" s="75"/>
      <c r="BP38" s="75"/>
      <c r="BQ38" s="75"/>
      <c r="BR38" s="75"/>
      <c r="BS38" s="75"/>
      <c r="BT38" s="75"/>
      <c r="BU38" s="75"/>
      <c r="BV38" s="75"/>
      <c r="BW38" s="75"/>
      <c r="BX38" s="75"/>
      <c r="BY38" s="75"/>
      <c r="BZ38" s="75"/>
      <c r="CA38" s="75"/>
      <c r="CB38" s="75"/>
      <c r="CC38" s="75"/>
      <c r="CD38" s="75"/>
      <c r="CE38" s="75"/>
    </row>
    <row r="39" spans="1:83" ht="20.100000000000001" customHeight="1" x14ac:dyDescent="0.3">
      <c r="A39" s="157" t="s">
        <v>13</v>
      </c>
      <c r="B39" s="76">
        <f t="shared" si="9"/>
        <v>24</v>
      </c>
      <c r="C39" s="77">
        <f t="shared" si="1"/>
        <v>25</v>
      </c>
      <c r="D39" s="168">
        <f>COUNTIF('Grade 15 Div. 2'!$B:$B,D$3)</f>
        <v>1</v>
      </c>
      <c r="E39" s="79">
        <f>COUNTIF('Grade 15 Div. 2'!$D:$D,D$3)</f>
        <v>1</v>
      </c>
      <c r="F39" s="78">
        <f>COUNTIF('Grade 15 Div. 2'!$B:$B,F$3)</f>
        <v>1</v>
      </c>
      <c r="G39" s="79">
        <f>COUNTIF('Grade 15 Div. 2'!$D:$D,F$3)</f>
        <v>0</v>
      </c>
      <c r="H39" s="78">
        <f>COUNTIF('Grade 15 Div. 2'!$B:$B,H$3)</f>
        <v>0</v>
      </c>
      <c r="I39" s="79">
        <f>COUNTIF('Grade 15 Div. 2'!$D:$D,H$3)</f>
        <v>1</v>
      </c>
      <c r="J39" s="78">
        <f>COUNTIF('Grade 15 Div. 2'!$B:$B,J$3)</f>
        <v>0</v>
      </c>
      <c r="K39" s="79">
        <f>COUNTIF('Grade 15 Div. 2'!$D:$D,J$3)</f>
        <v>0</v>
      </c>
      <c r="L39" s="78">
        <f>COUNTIF('Grade 15 Div. 2'!$B:$B,L$3)</f>
        <v>1</v>
      </c>
      <c r="M39" s="79">
        <f>COUNTIF('Grade 15 Div. 2'!$D:$D,L$3)</f>
        <v>1</v>
      </c>
      <c r="N39" s="78">
        <f>COUNTIF('Grade 15 Div. 2'!$B:$B,N$3)</f>
        <v>2</v>
      </c>
      <c r="O39" s="79">
        <f>COUNTIF('Grade 15 Div. 2'!$D:$D,N$3)</f>
        <v>4</v>
      </c>
      <c r="P39" s="78">
        <f>COUNTIF('Grade 15 Div. 2'!$B:$B,P$3)</f>
        <v>0</v>
      </c>
      <c r="Q39" s="79">
        <f>COUNTIF('Grade 15 Div. 2'!$D:$D,P$3)</f>
        <v>0</v>
      </c>
      <c r="R39" s="78">
        <f>COUNTIF('Grade 15 Div. 2'!$B:$B,R$3)</f>
        <v>0</v>
      </c>
      <c r="S39" s="79">
        <f>COUNTIF('Grade 15 Div. 2'!$D:$D,R$3)</f>
        <v>0</v>
      </c>
      <c r="T39" s="78">
        <f>COUNTIF('Grade 15 Div. 2'!$B:$B,T$3)-'Statistics (Prev. Clubs)'!AD38</f>
        <v>1</v>
      </c>
      <c r="U39" s="79">
        <f>COUNTIF('Grade 15 Div. 2'!$D:$D,T$3)-'Statistics (Prev. Clubs)'!AE38</f>
        <v>1</v>
      </c>
      <c r="V39" s="78">
        <f>COUNTIF('Grade 15 Div. 2'!$B:$B,V$3)</f>
        <v>2</v>
      </c>
      <c r="W39" s="79">
        <f>COUNTIF('Grade 15 Div. 2'!$D:$D,V$3)</f>
        <v>2</v>
      </c>
      <c r="X39" s="78">
        <f>COUNTIF('Grade 15 Div. 2'!$B:$B,X$3)</f>
        <v>0</v>
      </c>
      <c r="Y39" s="79">
        <f>COUNTIF('Grade 15 Div. 2'!$D:$D,X$3)</f>
        <v>1</v>
      </c>
      <c r="Z39" s="78">
        <f>COUNTIF('Grade 15 Div. 2'!$B:$B,Z$3)</f>
        <v>2</v>
      </c>
      <c r="AA39" s="79">
        <f>COUNTIF('Grade 15 Div. 2'!$D:$D,Z$3)</f>
        <v>1</v>
      </c>
      <c r="AB39" s="78">
        <f>COUNTIF('Grade 15 Div. 2'!$B:$B,AB$2)</f>
        <v>3</v>
      </c>
      <c r="AC39" s="79">
        <f>COUNTIF('Grade 15 Div. 2'!$D:$D,AB$2)</f>
        <v>3</v>
      </c>
      <c r="AD39" s="78">
        <f>COUNTIF('Grade 15 Div. 2'!$B:$B,AD$3)</f>
        <v>3</v>
      </c>
      <c r="AE39" s="79">
        <f>COUNTIF('Grade 15 Div. 2'!$D:$D,AD$3)</f>
        <v>4</v>
      </c>
      <c r="AF39" s="78">
        <f>COUNTIF('Grade 15 Div. 2'!$B:$B,AF$3)</f>
        <v>0</v>
      </c>
      <c r="AG39" s="79">
        <f>COUNTIF('Grade 15 Div. 2'!$D:$D,AF$3)</f>
        <v>0</v>
      </c>
      <c r="AH39" s="78">
        <f>COUNTIF('Grade 15 Div. 2'!$B:$B,AH$3)</f>
        <v>0</v>
      </c>
      <c r="AI39" s="79">
        <f>COUNTIF('Grade 15 Div. 2'!$D:$D,AH$3)</f>
        <v>0</v>
      </c>
      <c r="AJ39" s="78">
        <f>COUNTIF('Grade 15 Div. 2'!$B:$B,AJ$3)</f>
        <v>2</v>
      </c>
      <c r="AK39" s="79">
        <f>COUNTIF('Grade 15 Div. 2'!$D:$D,AJ$3)</f>
        <v>1</v>
      </c>
      <c r="AL39" s="78">
        <f>COUNTIF('Grade 15 Div. 2'!$B:$B,AL$3)</f>
        <v>1</v>
      </c>
      <c r="AM39" s="79">
        <f>COUNTIF('Grade 15 Div. 2'!$D:$D,AL$3)</f>
        <v>1</v>
      </c>
      <c r="AN39" s="78">
        <f>COUNTIF('Grade 15 Div. 2'!$B:$B,AN$3)</f>
        <v>0</v>
      </c>
      <c r="AO39" s="79">
        <f>COUNTIF('Grade 15 Div. 2'!$D:$D,AN$3)</f>
        <v>0</v>
      </c>
      <c r="AP39" s="78">
        <f>COUNTIF('Grade 15 Div. 2'!$B:$B,AP$3)</f>
        <v>2</v>
      </c>
      <c r="AQ39" s="79">
        <f>COUNTIF('Grade 15 Div. 2'!$D:$D,AP$3)</f>
        <v>0</v>
      </c>
      <c r="AR39" s="78">
        <f>COUNTIF('Grade 15 Div. 2'!$B:$B,AR$3)</f>
        <v>0</v>
      </c>
      <c r="AS39" s="79">
        <f>COUNTIF('Grade 15 Div. 2'!$D:$D,AR$3)</f>
        <v>0</v>
      </c>
      <c r="AT39" s="78">
        <f>COUNTIF('Grade 15 Div. 2'!$B:$B,AT$3)</f>
        <v>2</v>
      </c>
      <c r="AU39" s="79">
        <f>COUNTIF('Grade 15 Div. 2'!$D:$D,AT$3)</f>
        <v>2</v>
      </c>
      <c r="AV39" s="78">
        <f>COUNTIF('Grade 15 Div. 2'!$B:$B,AV$3)</f>
        <v>1</v>
      </c>
      <c r="AW39" s="79">
        <f>COUNTIF('Grade 15 Div. 2'!$D:$D,AV$3)</f>
        <v>1</v>
      </c>
      <c r="AX39" s="78">
        <f>COUNTIF('Grade 15 Div. 2'!$B:$B,AX$3)</f>
        <v>0</v>
      </c>
      <c r="AY39" s="79">
        <f>COUNTIF('Grade 15 Div. 2'!$D:$D,AX$3)</f>
        <v>1</v>
      </c>
      <c r="AZ39" s="78">
        <f>COUNTIF('Grade 15 Div. 2'!$B:$B,AZ$3)</f>
        <v>0</v>
      </c>
      <c r="BA39" s="142">
        <f>COUNTIF('Grade 15 Div. 2'!$D:$D,AZ$3)</f>
        <v>0</v>
      </c>
      <c r="BB39" s="75"/>
      <c r="BC39" s="75"/>
      <c r="BD39" s="75"/>
      <c r="BE39" s="75"/>
      <c r="BF39" s="75"/>
      <c r="BG39" s="75"/>
      <c r="BH39" s="75"/>
      <c r="BI39" s="75"/>
      <c r="BJ39" s="75"/>
      <c r="BK39" s="75"/>
      <c r="BL39" s="75"/>
      <c r="BM39" s="75"/>
      <c r="BN39" s="75"/>
      <c r="BO39" s="75"/>
      <c r="BP39" s="75"/>
      <c r="BQ39" s="75"/>
      <c r="BR39" s="75"/>
      <c r="BS39" s="75"/>
      <c r="BT39" s="75"/>
      <c r="BU39" s="75"/>
      <c r="BV39" s="75"/>
      <c r="BW39" s="75"/>
      <c r="BX39" s="75"/>
      <c r="BY39" s="75"/>
      <c r="BZ39" s="75"/>
      <c r="CA39" s="75"/>
      <c r="CB39" s="75"/>
      <c r="CC39" s="75"/>
      <c r="CD39" s="75"/>
      <c r="CE39" s="75"/>
    </row>
    <row r="40" spans="1:83" ht="20.100000000000001" customHeight="1" x14ac:dyDescent="0.3">
      <c r="A40" s="157" t="s">
        <v>15</v>
      </c>
      <c r="B40" s="76">
        <f t="shared" si="9"/>
        <v>2</v>
      </c>
      <c r="C40" s="77">
        <f t="shared" si="1"/>
        <v>1</v>
      </c>
      <c r="D40" s="168">
        <f>COUNTIF('Grade 15 Div. 2 North'!$B:$B,D$3)</f>
        <v>0</v>
      </c>
      <c r="E40" s="79">
        <f>COUNTIF('Grade 15 Div. 2 North'!$D:$D,D$3)</f>
        <v>0</v>
      </c>
      <c r="F40" s="78">
        <f>COUNTIF('Grade 15 Div. 2 North'!$B:$B,F$3)</f>
        <v>0</v>
      </c>
      <c r="G40" s="79">
        <f>COUNTIF('Grade 15 Div. 2 North'!$D:$D,F$3)</f>
        <v>0</v>
      </c>
      <c r="H40" s="78">
        <f>COUNTIF('Grade 15 Div. 2 North'!$B:$B,H$3)</f>
        <v>1</v>
      </c>
      <c r="I40" s="79">
        <f>COUNTIF('Grade 15 Div. 2 North'!$D:$D,H$3)</f>
        <v>0</v>
      </c>
      <c r="J40" s="78">
        <f>COUNTIF('Grade 15 Div. 2 North'!$B:$B,J$3)</f>
        <v>0</v>
      </c>
      <c r="K40" s="79">
        <f>COUNTIF('Grade 15 Div. 2 North'!$D:$D,J$3)</f>
        <v>1</v>
      </c>
      <c r="L40" s="78">
        <f>COUNTIF('Grade 15 Div. 2 North'!$B:$B,L$3)</f>
        <v>1</v>
      </c>
      <c r="M40" s="79">
        <f>COUNTIF('Grade 15 Div. 2 North'!$D:$D,L$3)</f>
        <v>0</v>
      </c>
      <c r="N40" s="78">
        <f>COUNTIF('Grade 15 Div. 2 North'!$B:$B,N$3)</f>
        <v>0</v>
      </c>
      <c r="O40" s="79">
        <f>COUNTIF('Grade 15 Div. 2 North'!$D:$D,N$3)</f>
        <v>0</v>
      </c>
      <c r="P40" s="78">
        <f>COUNTIF('Grade 15 Div. 2 North'!$B:$B,P$3)</f>
        <v>0</v>
      </c>
      <c r="Q40" s="79">
        <f>COUNTIF('Grade 15 Div. 2 North'!$D:$D,P$3)</f>
        <v>0</v>
      </c>
      <c r="R40" s="78">
        <f>COUNTIF('Grade 15 Div. 2 North'!$B:$B,R$3)</f>
        <v>0</v>
      </c>
      <c r="S40" s="79">
        <f>COUNTIF('Grade 15 Div. 2 North'!$D:$D,R$3)</f>
        <v>0</v>
      </c>
      <c r="T40" s="78">
        <f>COUNTIF('Grade 15 Div. 2 North'!$B:$B,T$3)-'Statistics (Prev. Clubs)'!AD39</f>
        <v>0</v>
      </c>
      <c r="U40" s="79">
        <f>COUNTIF('Grade 15 Div. 2 North'!$D:$D,T$3)-'Statistics (Prev. Clubs)'!AE39</f>
        <v>0</v>
      </c>
      <c r="V40" s="78">
        <f>COUNTIF('Grade 15 Div. 2 North'!$B:$B,V$3)</f>
        <v>0</v>
      </c>
      <c r="W40" s="79">
        <f>COUNTIF('Grade 15 Div. 2 North'!$D:$D,V$3)</f>
        <v>0</v>
      </c>
      <c r="X40" s="78">
        <f>COUNTIF('Grade 15 Div. 2 North'!$B:$B,X$3)</f>
        <v>0</v>
      </c>
      <c r="Y40" s="79">
        <f>COUNTIF('Grade 15 Div. 2 North'!$D:$D,X$3)</f>
        <v>0</v>
      </c>
      <c r="Z40" s="78">
        <f>COUNTIF('Grade 15 Div. 2 North'!$B:$B,Z$3)</f>
        <v>0</v>
      </c>
      <c r="AA40" s="79">
        <f>COUNTIF('Grade 15 Div. 2 North'!$D:$D,Z$3)</f>
        <v>0</v>
      </c>
      <c r="AB40" s="78">
        <f>COUNTIF('Grade 15 Div. 2 North'!$B:$B,AB$2)</f>
        <v>0</v>
      </c>
      <c r="AC40" s="79">
        <f>COUNTIF('Grade 15 Div. 2 North'!$D:$D,AB$2)</f>
        <v>0</v>
      </c>
      <c r="AD40" s="78">
        <f>COUNTIF('Grade 15 Div. 2 North'!$B:$B,AD$3)</f>
        <v>0</v>
      </c>
      <c r="AE40" s="79">
        <f>COUNTIF('Grade 15 Div. 2 North'!$D:$D,AD$3)</f>
        <v>0</v>
      </c>
      <c r="AF40" s="78">
        <f>COUNTIF('Grade 15 Div. 2 North'!$B:$B,AF$3)</f>
        <v>0</v>
      </c>
      <c r="AG40" s="79">
        <f>COUNTIF('Grade 15 Div. 2 North'!$D:$D,AF$3)</f>
        <v>0</v>
      </c>
      <c r="AH40" s="78">
        <f>COUNTIF('Grade 15 Div. 2 North'!$B:$B,AH$3)</f>
        <v>0</v>
      </c>
      <c r="AI40" s="79">
        <f>COUNTIF('Grade 15 Div. 2 North'!$D:$D,AH$3)</f>
        <v>0</v>
      </c>
      <c r="AJ40" s="78">
        <f>COUNTIF('Grade 15 Div. 2 North'!$B:$B,AJ$3)</f>
        <v>0</v>
      </c>
      <c r="AK40" s="79">
        <f>COUNTIF('Grade 15 Div. 2 North'!$D:$D,AJ$3)</f>
        <v>0</v>
      </c>
      <c r="AL40" s="78">
        <f>COUNTIF('Grade 15 Div. 2 North'!$B:$B,AL$3)</f>
        <v>0</v>
      </c>
      <c r="AM40" s="79">
        <f>COUNTIF('Grade 15 Div. 2 North'!$D:$D,AL$3)</f>
        <v>1</v>
      </c>
      <c r="AN40" s="78">
        <f>COUNTIF('Grade 15 Div. 2 North'!$B:$B,AN$3)</f>
        <v>0</v>
      </c>
      <c r="AO40" s="79">
        <f>COUNTIF('Grade 15 Div. 2 North'!$D:$D,AN$3)</f>
        <v>0</v>
      </c>
      <c r="AP40" s="78">
        <f>COUNTIF('Grade 15 Div. 2 North'!$B:$B,AP$3)</f>
        <v>0</v>
      </c>
      <c r="AQ40" s="79">
        <f>COUNTIF('Grade 15 Div. 2 North'!$D:$D,AP$3)</f>
        <v>0</v>
      </c>
      <c r="AR40" s="78">
        <f>COUNTIF('Grade 15 Div. 2 North'!$B:$B,AR$3)</f>
        <v>0</v>
      </c>
      <c r="AS40" s="79">
        <f>COUNTIF('Grade 15 Div. 2 North'!$D:$D,AR$3)</f>
        <v>0</v>
      </c>
      <c r="AT40" s="78">
        <f>COUNTIF('Grade 15 Div. 2 North'!$B:$B,AT$3)</f>
        <v>0</v>
      </c>
      <c r="AU40" s="79">
        <f>COUNTIF('Grade 15 Div. 2 North'!$D:$D,AT$3)</f>
        <v>0</v>
      </c>
      <c r="AV40" s="78">
        <f>COUNTIF('Grade 15 Div. 2 North'!$B:$B,AV$3)</f>
        <v>0</v>
      </c>
      <c r="AW40" s="79">
        <f>COUNTIF('Grade 15 Div. 2 North'!$D:$D,AV$3)</f>
        <v>0</v>
      </c>
      <c r="AX40" s="78">
        <f>COUNTIF('Grade 15 Div. 2 North'!$B:$B,AX$3)</f>
        <v>0</v>
      </c>
      <c r="AY40" s="79">
        <f>COUNTIF('Grade 15 Div. 2 North'!$D:$D,AX$3)</f>
        <v>0</v>
      </c>
      <c r="AZ40" s="78">
        <f>COUNTIF('Grade 15 Div. 2 North'!$B:$B,AZ$3)</f>
        <v>0</v>
      </c>
      <c r="BA40" s="142">
        <f>COUNTIF('Grade 15 Div. 2 North'!$D:$D,AZ$3)</f>
        <v>0</v>
      </c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5"/>
      <c r="BM40" s="75"/>
      <c r="BN40" s="75"/>
      <c r="BO40" s="75"/>
      <c r="BP40" s="75"/>
      <c r="BQ40" s="75"/>
      <c r="BR40" s="75"/>
      <c r="BS40" s="75"/>
      <c r="BT40" s="75"/>
      <c r="BU40" s="75"/>
      <c r="BV40" s="75"/>
      <c r="BW40" s="75"/>
      <c r="BX40" s="75"/>
      <c r="BY40" s="75"/>
      <c r="BZ40" s="75"/>
      <c r="CA40" s="75"/>
      <c r="CB40" s="75"/>
      <c r="CC40" s="75"/>
      <c r="CD40" s="75"/>
      <c r="CE40" s="75"/>
    </row>
    <row r="41" spans="1:83" ht="20.100000000000001" customHeight="1" x14ac:dyDescent="0.3">
      <c r="A41" s="157" t="s">
        <v>18</v>
      </c>
      <c r="B41" s="76">
        <f t="shared" si="9"/>
        <v>51</v>
      </c>
      <c r="C41" s="77">
        <f t="shared" si="1"/>
        <v>54</v>
      </c>
      <c r="D41" s="168">
        <f>COUNTIF('Grade 14 Div. 1'!$B:$B,D$3)</f>
        <v>8</v>
      </c>
      <c r="E41" s="79">
        <f>COUNTIF('Grade 14 Div. 1'!$D:$D,D$3)</f>
        <v>11</v>
      </c>
      <c r="F41" s="78">
        <f>COUNTIF('Grade 14 Div. 1'!$B:$B,F$3)</f>
        <v>3</v>
      </c>
      <c r="G41" s="79">
        <f>COUNTIF('Grade 14 Div. 1'!$D:$D,F$3)</f>
        <v>3</v>
      </c>
      <c r="H41" s="78">
        <f>COUNTIF('Grade 14 Div. 1'!$B:$B,H$3)</f>
        <v>1</v>
      </c>
      <c r="I41" s="79">
        <f>COUNTIF('Grade 14 Div. 1'!$D:$D,H$3)</f>
        <v>2</v>
      </c>
      <c r="J41" s="78">
        <f>COUNTIF('Grade 14 Div. 1'!$B:$B,J$3)</f>
        <v>0</v>
      </c>
      <c r="K41" s="79">
        <f>COUNTIF('Grade 14 Div. 1'!$D:$D,J$3)</f>
        <v>0</v>
      </c>
      <c r="L41" s="78">
        <f>COUNTIF('Grade 14 Div. 1'!$B:$B,L$3)</f>
        <v>3</v>
      </c>
      <c r="M41" s="79">
        <f>COUNTIF('Grade 14 Div. 1'!$D:$D,L$3)</f>
        <v>2</v>
      </c>
      <c r="N41" s="78">
        <f>COUNTIF('Grade 14 Div. 1'!$B:$B,N$3)</f>
        <v>0</v>
      </c>
      <c r="O41" s="79">
        <f>COUNTIF('Grade 14 Div. 1'!$D:$D,N$3)</f>
        <v>3</v>
      </c>
      <c r="P41" s="78">
        <f>COUNTIF('Grade 14 Div. 1'!$B:$B,P$3)</f>
        <v>0</v>
      </c>
      <c r="Q41" s="79">
        <f>COUNTIF('Grade 14 Div. 1'!$D:$D,P$3)</f>
        <v>0</v>
      </c>
      <c r="R41" s="78">
        <f>COUNTIF('Grade 14 Div. 1'!$B:$B,R$3)</f>
        <v>1</v>
      </c>
      <c r="S41" s="79">
        <f>COUNTIF('Grade 14 Div. 1'!$D:$D,R$3)</f>
        <v>0</v>
      </c>
      <c r="T41" s="78">
        <f>COUNTIF('Grade 14 Div. 1'!$B:$B,T$3)-'Statistics (Prev. Clubs)'!AD40</f>
        <v>4</v>
      </c>
      <c r="U41" s="79">
        <f>COUNTIF('Grade 14 Div. 1'!$D:$D,T$3)-'Statistics (Prev. Clubs)'!AE40</f>
        <v>3</v>
      </c>
      <c r="V41" s="78">
        <f>COUNTIF('Grade 14 Div. 1'!$B:$B,V$3)</f>
        <v>3</v>
      </c>
      <c r="W41" s="79">
        <f>COUNTIF('Grade 14 Div. 1'!$D:$D,V$3)</f>
        <v>4</v>
      </c>
      <c r="X41" s="78">
        <f>COUNTIF('Grade 14 Div. 1'!$B:$B,X$3)</f>
        <v>0</v>
      </c>
      <c r="Y41" s="79">
        <f>COUNTIF('Grade 14 Div. 1'!$D:$D,X$3)</f>
        <v>0</v>
      </c>
      <c r="Z41" s="78">
        <f>COUNTIF('Grade 14 Div. 1'!$B:$B,Z$3)</f>
        <v>2</v>
      </c>
      <c r="AA41" s="79">
        <f>COUNTIF('Grade 14 Div. 1'!$D:$D,Z$3)</f>
        <v>1</v>
      </c>
      <c r="AB41" s="78">
        <f>COUNTIF('Grade 14 Div. 1'!$B:$B,AB$2)</f>
        <v>12</v>
      </c>
      <c r="AC41" s="79">
        <f>COUNTIF('Grade 14 Div. 1'!$D:$D,AB$2)</f>
        <v>11</v>
      </c>
      <c r="AD41" s="78">
        <f>COUNTIF('Grade 14 Div. 1'!$B:$B,AD$3)</f>
        <v>10</v>
      </c>
      <c r="AE41" s="79">
        <f>COUNTIF('Grade 14 Div. 1'!$D:$D,AD$3)</f>
        <v>12</v>
      </c>
      <c r="AF41" s="78">
        <f>COUNTIF('Grade 14 Div. 1'!$B:$B,AF$3)</f>
        <v>1</v>
      </c>
      <c r="AG41" s="79">
        <f>COUNTIF('Grade 14 Div. 1'!$D:$D,AF$3)</f>
        <v>1</v>
      </c>
      <c r="AH41" s="78">
        <f>COUNTIF('Grade 14 Div. 1'!$B:$B,AH$3)</f>
        <v>0</v>
      </c>
      <c r="AI41" s="79">
        <f>COUNTIF('Grade 14 Div. 1'!$D:$D,AH$3)</f>
        <v>0</v>
      </c>
      <c r="AJ41" s="78">
        <f>COUNTIF('Grade 14 Div. 1'!$B:$B,AJ$3)</f>
        <v>0</v>
      </c>
      <c r="AK41" s="79">
        <f>COUNTIF('Grade 14 Div. 1'!$D:$D,AJ$3)</f>
        <v>0</v>
      </c>
      <c r="AL41" s="78">
        <f>COUNTIF('Grade 14 Div. 1'!$B:$B,AL$3)</f>
        <v>0</v>
      </c>
      <c r="AM41" s="79">
        <f>COUNTIF('Grade 14 Div. 1'!$D:$D,AL$3)</f>
        <v>0</v>
      </c>
      <c r="AN41" s="78">
        <f>COUNTIF('Grade 14 Div. 1'!$B:$B,AN$3)</f>
        <v>0</v>
      </c>
      <c r="AO41" s="79">
        <f>COUNTIF('Grade 14 Div. 1'!$D:$D,AN$3)</f>
        <v>0</v>
      </c>
      <c r="AP41" s="78">
        <f>COUNTIF('Grade 14 Div. 1'!$B:$B,AP$3)</f>
        <v>3</v>
      </c>
      <c r="AQ41" s="79">
        <f>COUNTIF('Grade 14 Div. 1'!$D:$D,AP$3)</f>
        <v>1</v>
      </c>
      <c r="AR41" s="78">
        <f>COUNTIF('Grade 14 Div. 1'!$B:$B,AR$3)</f>
        <v>0</v>
      </c>
      <c r="AS41" s="79">
        <f>COUNTIF('Grade 14 Div. 1'!$D:$D,AR$3)</f>
        <v>0</v>
      </c>
      <c r="AT41" s="78">
        <f>COUNTIF('Grade 14 Div. 1'!$B:$B,AT$3)</f>
        <v>0</v>
      </c>
      <c r="AU41" s="79">
        <f>COUNTIF('Grade 14 Div. 1'!$D:$D,AT$3)</f>
        <v>0</v>
      </c>
      <c r="AV41" s="78">
        <f>COUNTIF('Grade 14 Div. 1'!$B:$B,AV$3)</f>
        <v>0</v>
      </c>
      <c r="AW41" s="79">
        <f>COUNTIF('Grade 14 Div. 1'!$D:$D,AV$3)</f>
        <v>0</v>
      </c>
      <c r="AX41" s="78">
        <f>COUNTIF('Grade 14 Div. 1'!$B:$B,AX$3)</f>
        <v>0</v>
      </c>
      <c r="AY41" s="79">
        <f>COUNTIF('Grade 14 Div. 1'!$D:$D,AX$3)</f>
        <v>0</v>
      </c>
      <c r="AZ41" s="78">
        <f>COUNTIF('Grade 14 Div. 1'!$B:$B,AZ$3)</f>
        <v>0</v>
      </c>
      <c r="BA41" s="142">
        <f>COUNTIF('Grade 14 Div. 1'!$D:$D,AZ$3)</f>
        <v>0</v>
      </c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5"/>
      <c r="BM41" s="75"/>
      <c r="BN41" s="75"/>
      <c r="BO41" s="75"/>
      <c r="BP41" s="75"/>
      <c r="BQ41" s="75"/>
      <c r="BR41" s="75"/>
      <c r="BS41" s="75"/>
      <c r="BT41" s="75"/>
      <c r="BU41" s="75"/>
      <c r="BV41" s="75"/>
      <c r="BW41" s="75"/>
      <c r="BX41" s="75"/>
      <c r="BY41" s="75"/>
      <c r="BZ41" s="75"/>
      <c r="CA41" s="75"/>
      <c r="CB41" s="75"/>
      <c r="CC41" s="75"/>
      <c r="CD41" s="75"/>
      <c r="CE41" s="75"/>
    </row>
    <row r="42" spans="1:83" ht="20.100000000000001" customHeight="1" x14ac:dyDescent="0.3">
      <c r="A42" s="157" t="s">
        <v>21</v>
      </c>
      <c r="B42" s="76">
        <f t="shared" si="9"/>
        <v>30</v>
      </c>
      <c r="C42" s="77">
        <f t="shared" si="1"/>
        <v>30</v>
      </c>
      <c r="D42" s="168">
        <f>COUNTIF('Grade 14 Div. 2'!$B:$B,D$3)</f>
        <v>2</v>
      </c>
      <c r="E42" s="79">
        <f>COUNTIF('Grade 14 Div. 2'!$D:$D,D$3)</f>
        <v>2</v>
      </c>
      <c r="F42" s="78">
        <f>COUNTIF('Grade 14 Div. 2'!$B:$B,F$3)</f>
        <v>4</v>
      </c>
      <c r="G42" s="79">
        <f>COUNTIF('Grade 14 Div. 2'!$D:$D,F$3)</f>
        <v>2</v>
      </c>
      <c r="H42" s="78">
        <f>COUNTIF('Grade 14 Div. 2'!$B:$B,H$3)</f>
        <v>2</v>
      </c>
      <c r="I42" s="79">
        <f>COUNTIF('Grade 14 Div. 2'!$D:$D,H$3)</f>
        <v>2</v>
      </c>
      <c r="J42" s="78">
        <f>COUNTIF('Grade 14 Div. 2'!$B:$B,J$3)</f>
        <v>0</v>
      </c>
      <c r="K42" s="79">
        <f>COUNTIF('Grade 14 Div. 2'!$D:$D,J$3)</f>
        <v>0</v>
      </c>
      <c r="L42" s="78">
        <f>COUNTIF('Grade 14 Div. 2'!$B:$B,L$3)</f>
        <v>1</v>
      </c>
      <c r="M42" s="79">
        <f>COUNTIF('Grade 14 Div. 2'!$D:$D,L$3)</f>
        <v>0</v>
      </c>
      <c r="N42" s="78">
        <f>COUNTIF('Grade 14 Div. 2'!$B:$B,N$3)</f>
        <v>2</v>
      </c>
      <c r="O42" s="79">
        <f>COUNTIF('Grade 14 Div. 2'!$D:$D,N$3)</f>
        <v>3</v>
      </c>
      <c r="P42" s="78">
        <f>COUNTIF('Grade 14 Div. 2'!$B:$B,P$3)</f>
        <v>1</v>
      </c>
      <c r="Q42" s="79">
        <f>COUNTIF('Grade 14 Div. 2'!$D:$D,P$3)</f>
        <v>1</v>
      </c>
      <c r="R42" s="78">
        <f>COUNTIF('Grade 14 Div. 2'!$B:$B,R$3)</f>
        <v>0</v>
      </c>
      <c r="S42" s="79">
        <f>COUNTIF('Grade 14 Div. 2'!$D:$D,R$3)</f>
        <v>0</v>
      </c>
      <c r="T42" s="78">
        <f>COUNTIF('Grade 14 Div. 2'!$B:$B,T$3)-'Statistics (Prev. Clubs)'!AD41</f>
        <v>3</v>
      </c>
      <c r="U42" s="79">
        <f>COUNTIF('Grade 14 Div. 2'!$D:$D,T$3)-'Statistics (Prev. Clubs)'!AE41</f>
        <v>3</v>
      </c>
      <c r="V42" s="78">
        <f>COUNTIF('Grade 14 Div. 2'!$B:$B,V$3)</f>
        <v>2</v>
      </c>
      <c r="W42" s="79">
        <f>COUNTIF('Grade 14 Div. 2'!$D:$D,V$3)</f>
        <v>1</v>
      </c>
      <c r="X42" s="78">
        <f>COUNTIF('Grade 14 Div. 2'!$B:$B,X$3)</f>
        <v>1</v>
      </c>
      <c r="Y42" s="79">
        <f>COUNTIF('Grade 14 Div. 2'!$D:$D,X$3)</f>
        <v>2</v>
      </c>
      <c r="Z42" s="78">
        <f>COUNTIF('Grade 14 Div. 2'!$B:$B,Z$3)</f>
        <v>1</v>
      </c>
      <c r="AA42" s="79">
        <f>COUNTIF('Grade 14 Div. 2'!$D:$D,Z$3)</f>
        <v>0</v>
      </c>
      <c r="AB42" s="78">
        <f>COUNTIF('Grade 14 Div. 2'!$B:$B,AB$2)</f>
        <v>4</v>
      </c>
      <c r="AC42" s="79">
        <f>COUNTIF('Grade 14 Div. 2'!$D:$D,AB$2)</f>
        <v>4</v>
      </c>
      <c r="AD42" s="78">
        <f>COUNTIF('Grade 14 Div. 2'!$B:$B,AD$3)</f>
        <v>1</v>
      </c>
      <c r="AE42" s="79">
        <f>COUNTIF('Grade 14 Div. 2'!$D:$D,AD$3)</f>
        <v>1</v>
      </c>
      <c r="AF42" s="78">
        <f>COUNTIF('Grade 14 Div. 2'!$B:$B,AF$3)</f>
        <v>1</v>
      </c>
      <c r="AG42" s="79">
        <f>COUNTIF('Grade 14 Div. 2'!$D:$D,AF$3)</f>
        <v>1</v>
      </c>
      <c r="AH42" s="78">
        <f>COUNTIF('Grade 14 Div. 2'!$B:$B,AH$3)</f>
        <v>1</v>
      </c>
      <c r="AI42" s="79">
        <f>COUNTIF('Grade 14 Div. 2'!$D:$D,AH$3)</f>
        <v>1</v>
      </c>
      <c r="AJ42" s="78">
        <f>COUNTIF('Grade 14 Div. 2'!$B:$B,AJ$3)</f>
        <v>0</v>
      </c>
      <c r="AK42" s="79">
        <f>COUNTIF('Grade 14 Div. 2'!$D:$D,AJ$3)</f>
        <v>0</v>
      </c>
      <c r="AL42" s="78">
        <f>COUNTIF('Grade 14 Div. 2'!$B:$B,AL$3)</f>
        <v>2</v>
      </c>
      <c r="AM42" s="79">
        <f>COUNTIF('Grade 14 Div. 2'!$D:$D,AL$3)</f>
        <v>2</v>
      </c>
      <c r="AN42" s="78">
        <f>COUNTIF('Grade 14 Div. 2'!$B:$B,AN$3)</f>
        <v>0</v>
      </c>
      <c r="AO42" s="79">
        <f>COUNTIF('Grade 14 Div. 2'!$D:$D,AN$3)</f>
        <v>0</v>
      </c>
      <c r="AP42" s="78">
        <f>COUNTIF('Grade 14 Div. 2'!$B:$B,AP$3)</f>
        <v>1</v>
      </c>
      <c r="AQ42" s="79">
        <f>COUNTIF('Grade 14 Div. 2'!$D:$D,AP$3)</f>
        <v>3</v>
      </c>
      <c r="AR42" s="78">
        <f>COUNTIF('Grade 14 Div. 2'!$B:$B,AR$3)</f>
        <v>0</v>
      </c>
      <c r="AS42" s="79">
        <f>COUNTIF('Grade 14 Div. 2'!$D:$D,AR$3)</f>
        <v>0</v>
      </c>
      <c r="AT42" s="78">
        <f>COUNTIF('Grade 14 Div. 2'!$B:$B,AT$3)</f>
        <v>0</v>
      </c>
      <c r="AU42" s="79">
        <f>COUNTIF('Grade 14 Div. 2'!$D:$D,AT$3)</f>
        <v>0</v>
      </c>
      <c r="AV42" s="78">
        <f>COUNTIF('Grade 14 Div. 2'!$B:$B,AV$3)</f>
        <v>0</v>
      </c>
      <c r="AW42" s="79">
        <f>COUNTIF('Grade 14 Div. 2'!$D:$D,AV$3)</f>
        <v>0</v>
      </c>
      <c r="AX42" s="78">
        <f>COUNTIF('Grade 14 Div. 2'!$B:$B,AX$3)</f>
        <v>0</v>
      </c>
      <c r="AY42" s="79">
        <f>COUNTIF('Grade 14 Div. 2'!$D:$D,AX$3)</f>
        <v>0</v>
      </c>
      <c r="AZ42" s="78">
        <f>COUNTIF('Grade 14 Div. 2'!$B:$B,AZ$3)</f>
        <v>1</v>
      </c>
      <c r="BA42" s="142">
        <f>COUNTIF('Grade 14 Div. 2'!$D:$D,AZ$3)</f>
        <v>2</v>
      </c>
      <c r="BB42" s="75"/>
      <c r="BC42" s="75"/>
      <c r="BD42" s="75"/>
      <c r="BE42" s="75"/>
      <c r="BF42" s="75"/>
      <c r="BG42" s="75"/>
      <c r="BH42" s="75"/>
      <c r="BI42" s="75"/>
      <c r="BJ42" s="75"/>
      <c r="BK42" s="75"/>
      <c r="BL42" s="75"/>
      <c r="BM42" s="75"/>
      <c r="BN42" s="75"/>
      <c r="BO42" s="75"/>
      <c r="BP42" s="75"/>
      <c r="BQ42" s="75"/>
      <c r="BR42" s="75"/>
      <c r="BS42" s="75"/>
      <c r="BT42" s="75"/>
      <c r="BU42" s="75"/>
      <c r="BV42" s="75"/>
      <c r="BW42" s="75"/>
      <c r="BX42" s="75"/>
      <c r="BY42" s="75"/>
      <c r="BZ42" s="75"/>
      <c r="CA42" s="75"/>
      <c r="CB42" s="75"/>
      <c r="CC42" s="75"/>
      <c r="CD42" s="75"/>
      <c r="CE42" s="75"/>
    </row>
    <row r="43" spans="1:83" ht="20.100000000000001" customHeight="1" x14ac:dyDescent="0.3">
      <c r="A43" s="157" t="s">
        <v>24</v>
      </c>
      <c r="B43" s="76">
        <f t="shared" si="9"/>
        <v>7</v>
      </c>
      <c r="C43" s="77">
        <f t="shared" si="1"/>
        <v>8</v>
      </c>
      <c r="D43" s="168">
        <f>COUNTIF('Grade 14 Div. 2 North'!$B:$B,D$3)</f>
        <v>0</v>
      </c>
      <c r="E43" s="79">
        <f>COUNTIF('Grade 14 Div. 2 North'!$D:$D,D$3)</f>
        <v>0</v>
      </c>
      <c r="F43" s="78">
        <f>COUNTIF('Grade 14 Div. 2 North'!$B:$B,F$3)</f>
        <v>1</v>
      </c>
      <c r="G43" s="79">
        <f>COUNTIF('Grade 14 Div. 2 North'!$D:$D,F$3)</f>
        <v>1</v>
      </c>
      <c r="H43" s="78">
        <f>COUNTIF('Grade 14 Div. 2 North'!$B:$B,H$3)</f>
        <v>1</v>
      </c>
      <c r="I43" s="79">
        <f>COUNTIF('Grade 14 Div. 2 North'!$D:$D,H$3)</f>
        <v>0</v>
      </c>
      <c r="J43" s="78">
        <f>COUNTIF('Grade 14 Div. 2 North'!$B:$B,J$3)</f>
        <v>0</v>
      </c>
      <c r="K43" s="79">
        <f>COUNTIF('Grade 14 Div. 2 North'!$D:$D,J$3)</f>
        <v>0</v>
      </c>
      <c r="L43" s="78">
        <f>COUNTIF('Grade 14 Div. 2 North'!$B:$B,L$3)</f>
        <v>1</v>
      </c>
      <c r="M43" s="79">
        <f>COUNTIF('Grade 14 Div. 2 North'!$D:$D,L$3)</f>
        <v>1</v>
      </c>
      <c r="N43" s="78">
        <f>COUNTIF('Grade 14 Div. 2 North'!$B:$B,N$3)</f>
        <v>0</v>
      </c>
      <c r="O43" s="79">
        <f>COUNTIF('Grade 14 Div. 2 North'!$D:$D,N$3)</f>
        <v>0</v>
      </c>
      <c r="P43" s="78">
        <f>COUNTIF('Grade 14 Div. 2 North'!$B:$B,P$3)</f>
        <v>0</v>
      </c>
      <c r="Q43" s="79">
        <f>COUNTIF('Grade 14 Div. 2 North'!$D:$D,P$3)</f>
        <v>0</v>
      </c>
      <c r="R43" s="78">
        <f>COUNTIF('Grade 14 Div. 2 North'!$B:$B,R$3)</f>
        <v>0</v>
      </c>
      <c r="S43" s="79">
        <f>COUNTIF('Grade 14 Div. 2 North'!$D:$D,R$3)</f>
        <v>0</v>
      </c>
      <c r="T43" s="78">
        <f>COUNTIF('Grade 14 Div. 2 North'!$B:$B,T$3)-'Statistics (Prev. Clubs)'!AD42</f>
        <v>0</v>
      </c>
      <c r="U43" s="79">
        <f>COUNTIF('Grade 14 Div. 2 North'!$D:$D,T$3)-'Statistics (Prev. Clubs)'!AE42</f>
        <v>0</v>
      </c>
      <c r="V43" s="78">
        <f>COUNTIF('Grade 14 Div. 2 North'!$B:$B,V$3)</f>
        <v>0</v>
      </c>
      <c r="W43" s="79">
        <f>COUNTIF('Grade 14 Div. 2 North'!$D:$D,V$3)</f>
        <v>0</v>
      </c>
      <c r="X43" s="78">
        <f>COUNTIF('Grade 14 Div. 2 North'!$B:$B,X$3)</f>
        <v>0</v>
      </c>
      <c r="Y43" s="79">
        <f>COUNTIF('Grade 14 Div. 2 North'!$D:$D,X$3)</f>
        <v>0</v>
      </c>
      <c r="Z43" s="78">
        <f>COUNTIF('Grade 14 Div. 2 North'!$B:$B,Z$3)</f>
        <v>0</v>
      </c>
      <c r="AA43" s="79">
        <f>COUNTIF('Grade 14 Div. 2 North'!$D:$D,Z$3)</f>
        <v>0</v>
      </c>
      <c r="AB43" s="78">
        <f>COUNTIF('Grade 14 Div. 2 North'!$B:$B,AB$2)</f>
        <v>0</v>
      </c>
      <c r="AC43" s="79">
        <f>COUNTIF('Grade 14 Div. 2 North'!$D:$D,AB$2)</f>
        <v>0</v>
      </c>
      <c r="AD43" s="78">
        <f>COUNTIF('Grade 14 Div. 2 North'!$B:$B,AD$3)</f>
        <v>0</v>
      </c>
      <c r="AE43" s="79">
        <f>COUNTIF('Grade 14 Div. 2 North'!$D:$D,AD$3)</f>
        <v>0</v>
      </c>
      <c r="AF43" s="78">
        <f>COUNTIF('Grade 14 Div. 2 North'!$B:$B,AF$3)</f>
        <v>0</v>
      </c>
      <c r="AG43" s="79">
        <f>COUNTIF('Grade 14 Div. 2 North'!$D:$D,AF$3)</f>
        <v>0</v>
      </c>
      <c r="AH43" s="78">
        <f>COUNTIF('Grade 14 Div. 2 North'!$B:$B,AH$3)</f>
        <v>1</v>
      </c>
      <c r="AI43" s="79">
        <f>COUNTIF('Grade 14 Div. 2 North'!$D:$D,AH$3)</f>
        <v>1</v>
      </c>
      <c r="AJ43" s="78">
        <f>COUNTIF('Grade 14 Div. 2 North'!$B:$B,AJ$3)</f>
        <v>0</v>
      </c>
      <c r="AK43" s="79">
        <f>COUNTIF('Grade 14 Div. 2 North'!$D:$D,AJ$3)</f>
        <v>0</v>
      </c>
      <c r="AL43" s="78">
        <f>COUNTIF('Grade 14 Div. 2 North'!$B:$B,AL$3)</f>
        <v>1</v>
      </c>
      <c r="AM43" s="79">
        <f>COUNTIF('Grade 14 Div. 2 North'!$D:$D,AL$3)</f>
        <v>1</v>
      </c>
      <c r="AN43" s="78">
        <f>COUNTIF('Grade 14 Div. 2 North'!$B:$B,AN$3)</f>
        <v>1</v>
      </c>
      <c r="AO43" s="79">
        <f>COUNTIF('Grade 14 Div. 2 North'!$D:$D,AN$3)</f>
        <v>1</v>
      </c>
      <c r="AP43" s="78">
        <f>COUNTIF('Grade 14 Div. 2 North'!$B:$B,AP$3)</f>
        <v>0</v>
      </c>
      <c r="AQ43" s="79">
        <f>COUNTIF('Grade 14 Div. 2 North'!$D:$D,AP$3)</f>
        <v>0</v>
      </c>
      <c r="AR43" s="78">
        <f>COUNTIF('Grade 14 Div. 2 North'!$B:$B,AR$3)</f>
        <v>0</v>
      </c>
      <c r="AS43" s="79">
        <f>COUNTIF('Grade 14 Div. 2 North'!$D:$D,AR$3)</f>
        <v>0</v>
      </c>
      <c r="AT43" s="78">
        <f>COUNTIF('Grade 14 Div. 2 North'!$B:$B,AT$3)</f>
        <v>0</v>
      </c>
      <c r="AU43" s="79">
        <f>COUNTIF('Grade 14 Div. 2 North'!$D:$D,AT$3)</f>
        <v>0</v>
      </c>
      <c r="AV43" s="78">
        <f>COUNTIF('Grade 14 Div. 2 North'!$B:$B,AV$3)</f>
        <v>1</v>
      </c>
      <c r="AW43" s="79">
        <f>COUNTIF('Grade 14 Div. 2 North'!$D:$D,AV$3)</f>
        <v>3</v>
      </c>
      <c r="AX43" s="78">
        <f>COUNTIF('Grade 14 Div. 2 North'!$B:$B,AX$3)</f>
        <v>0</v>
      </c>
      <c r="AY43" s="79">
        <f>COUNTIF('Grade 14 Div. 2 North'!$D:$D,AX$3)</f>
        <v>0</v>
      </c>
      <c r="AZ43" s="78">
        <f>COUNTIF('Grade 14 Div. 2 North'!$B:$B,AZ$3)</f>
        <v>0</v>
      </c>
      <c r="BA43" s="142">
        <f>COUNTIF('Grade 14 Div. 2 North'!$D:$D,AZ$3)</f>
        <v>0</v>
      </c>
      <c r="BB43" s="75"/>
      <c r="BC43" s="75"/>
      <c r="BD43" s="75"/>
      <c r="BE43" s="75"/>
      <c r="BF43" s="75"/>
      <c r="BG43" s="75"/>
      <c r="BH43" s="75"/>
      <c r="BI43" s="75"/>
      <c r="BJ43" s="75"/>
      <c r="BK43" s="75"/>
      <c r="BL43" s="75"/>
      <c r="BM43" s="75"/>
      <c r="BN43" s="75"/>
      <c r="BO43" s="75"/>
      <c r="BP43" s="75"/>
      <c r="BQ43" s="75"/>
      <c r="BR43" s="75"/>
      <c r="BS43" s="75"/>
      <c r="BT43" s="75"/>
      <c r="BU43" s="75"/>
      <c r="BV43" s="75"/>
      <c r="BW43" s="75"/>
      <c r="BX43" s="75"/>
      <c r="BY43" s="75"/>
      <c r="BZ43" s="75"/>
      <c r="CA43" s="75"/>
      <c r="CB43" s="75"/>
      <c r="CC43" s="75"/>
      <c r="CD43" s="75"/>
      <c r="CE43" s="75"/>
    </row>
    <row r="44" spans="1:83" ht="20.100000000000001" customHeight="1" x14ac:dyDescent="0.3">
      <c r="A44" s="157" t="s">
        <v>25</v>
      </c>
      <c r="B44" s="76">
        <f t="shared" si="9"/>
        <v>47</v>
      </c>
      <c r="C44" s="77">
        <f t="shared" si="1"/>
        <v>47</v>
      </c>
      <c r="D44" s="168">
        <f>COUNTIF('Grade 13 Div. 1'!$B:$B,D$3)</f>
        <v>6</v>
      </c>
      <c r="E44" s="84">
        <f>COUNTIF('Grade 13 Div. 1'!$D:$D,D$3)</f>
        <v>9</v>
      </c>
      <c r="F44" s="78">
        <f>COUNTIF('Grade 13 Div. 1'!$B:$B,F$3)</f>
        <v>2</v>
      </c>
      <c r="G44" s="84">
        <f>COUNTIF('Grade 13 Div. 1'!$D:$D,F$3)</f>
        <v>3</v>
      </c>
      <c r="H44" s="78">
        <f>COUNTIF('Grade 13 Div. 1'!$B:$B,H$3)</f>
        <v>0</v>
      </c>
      <c r="I44" s="84">
        <f>COUNTIF('Grade 13 Div. 1'!$D:$D,H$3)</f>
        <v>0</v>
      </c>
      <c r="J44" s="78">
        <f>COUNTIF('Grade 13 Div. 1'!$B:$B,J$3)</f>
        <v>0</v>
      </c>
      <c r="K44" s="84">
        <f>COUNTIF('Grade 13 Div. 1'!$D:$D,J$3)</f>
        <v>0</v>
      </c>
      <c r="L44" s="78">
        <f>COUNTIF('Grade 13 Div. 1'!$B:$B,L$3)</f>
        <v>4</v>
      </c>
      <c r="M44" s="84">
        <f>COUNTIF('Grade 13 Div. 1'!$D:$D,L$3)</f>
        <v>1</v>
      </c>
      <c r="N44" s="78">
        <f>COUNTIF('Grade 13 Div. 1'!$B:$B,N$3)</f>
        <v>0</v>
      </c>
      <c r="O44" s="84">
        <f>COUNTIF('Grade 13 Div. 1'!$D:$D,N$3)</f>
        <v>0</v>
      </c>
      <c r="P44" s="78">
        <f>COUNTIF('Grade 13 Div. 1'!$B:$B,P$3)</f>
        <v>0</v>
      </c>
      <c r="Q44" s="84">
        <f>COUNTIF('Grade 13 Div. 1'!$D:$D,P$3)</f>
        <v>0</v>
      </c>
      <c r="R44" s="78">
        <f>COUNTIF('Grade 13 Div. 1'!$B:$B,R$3)</f>
        <v>0</v>
      </c>
      <c r="S44" s="84">
        <f>COUNTIF('Grade 13 Div. 1'!$D:$D,R$3)</f>
        <v>0</v>
      </c>
      <c r="T44" s="78">
        <f>COUNTIF('Grade 13 Div. 1'!$B:$B,T$3)-'Statistics (Prev. Clubs)'!AD43</f>
        <v>9</v>
      </c>
      <c r="U44" s="84">
        <f>COUNTIF('Grade 13 Div. 1'!$D:$D,T$3)-'Statistics (Prev. Clubs)'!AE43</f>
        <v>7</v>
      </c>
      <c r="V44" s="78">
        <f>COUNTIF('Grade 13 Div. 1'!$B:$B,V$3)</f>
        <v>1</v>
      </c>
      <c r="W44" s="84">
        <f>COUNTIF('Grade 13 Div. 1'!$D:$D,V$3)</f>
        <v>1</v>
      </c>
      <c r="X44" s="78">
        <f>COUNTIF('Grade 13 Div. 1'!$B:$B,X$3)</f>
        <v>0</v>
      </c>
      <c r="Y44" s="84">
        <f>COUNTIF('Grade 13 Div. 1'!$D:$D,X$3)</f>
        <v>0</v>
      </c>
      <c r="Z44" s="78">
        <f>COUNTIF('Grade 13 Div. 1'!$B:$B,Z$3)</f>
        <v>2</v>
      </c>
      <c r="AA44" s="84">
        <f>COUNTIF('Grade 13 Div. 1'!$D:$D,Z$3)</f>
        <v>3</v>
      </c>
      <c r="AB44" s="78">
        <f>COUNTIF('Grade 13 Div. 1'!$B:$B,AB$2)</f>
        <v>8</v>
      </c>
      <c r="AC44" s="84">
        <f>COUNTIF('Grade 13 Div. 1'!$D:$D,AB$2)</f>
        <v>10</v>
      </c>
      <c r="AD44" s="78">
        <f>COUNTIF('Grade 13 Div. 1'!$B:$B,AD$3)</f>
        <v>9</v>
      </c>
      <c r="AE44" s="84">
        <f>COUNTIF('Grade 13 Div. 1'!$D:$D,AD$3)</f>
        <v>8</v>
      </c>
      <c r="AF44" s="78">
        <f>COUNTIF('Grade 13 Div. 1'!$B:$B,AF$3)</f>
        <v>2</v>
      </c>
      <c r="AG44" s="84">
        <f>COUNTIF('Grade 13 Div. 1'!$D:$D,AF$3)</f>
        <v>3</v>
      </c>
      <c r="AH44" s="78">
        <f>COUNTIF('Grade 13 Div. 1'!$B:$B,AH$3)</f>
        <v>1</v>
      </c>
      <c r="AI44" s="84">
        <f>COUNTIF('Grade 13 Div. 1'!$D:$D,AH$3)</f>
        <v>1</v>
      </c>
      <c r="AJ44" s="78">
        <f>COUNTIF('Grade 13 Div. 1'!$B:$B,AJ$3)</f>
        <v>0</v>
      </c>
      <c r="AK44" s="84">
        <f>COUNTIF('Grade 13 Div. 1'!$D:$D,AJ$3)</f>
        <v>0</v>
      </c>
      <c r="AL44" s="78">
        <f>COUNTIF('Grade 13 Div. 1'!$B:$B,AL$3)</f>
        <v>1</v>
      </c>
      <c r="AM44" s="84">
        <f>COUNTIF('Grade 13 Div. 1'!$D:$D,AL$3)</f>
        <v>0</v>
      </c>
      <c r="AN44" s="78">
        <f>COUNTIF('Grade 13 Div. 1'!$B:$B,AN$3)</f>
        <v>0</v>
      </c>
      <c r="AO44" s="84">
        <f>COUNTIF('Grade 13 Div. 1'!$D:$D,AN$3)</f>
        <v>0</v>
      </c>
      <c r="AP44" s="78">
        <f>COUNTIF('Grade 13 Div. 1'!$B:$B,AP$3)</f>
        <v>2</v>
      </c>
      <c r="AQ44" s="84">
        <f>COUNTIF('Grade 13 Div. 1'!$D:$D,AP$3)</f>
        <v>1</v>
      </c>
      <c r="AR44" s="78">
        <f>COUNTIF('Grade 13 Div. 1'!$B:$B,AR$3)</f>
        <v>0</v>
      </c>
      <c r="AS44" s="84">
        <f>COUNTIF('Grade 13 Div. 1'!$D:$D,AR$3)</f>
        <v>0</v>
      </c>
      <c r="AT44" s="78">
        <f>COUNTIF('Grade 13 Div. 1'!$B:$B,AT$3)</f>
        <v>0</v>
      </c>
      <c r="AU44" s="84">
        <f>COUNTIF('Grade 13 Div. 1'!$D:$D,AT$3)</f>
        <v>0</v>
      </c>
      <c r="AV44" s="78">
        <f>COUNTIF('Grade 13 Div. 1'!$B:$B,AV$3)</f>
        <v>0</v>
      </c>
      <c r="AW44" s="84">
        <f>COUNTIF('Grade 13 Div. 1'!$D:$D,AV$3)</f>
        <v>0</v>
      </c>
      <c r="AX44" s="78">
        <f>COUNTIF('Grade 13 Div. 1'!$B:$B,AX$3)</f>
        <v>0</v>
      </c>
      <c r="AY44" s="84">
        <f>COUNTIF('Grade 13 Div. 1'!$D:$D,AX$3)</f>
        <v>0</v>
      </c>
      <c r="AZ44" s="78">
        <f>COUNTIF('Grade 13 Div. 1'!$B:$B,AZ$3)</f>
        <v>0</v>
      </c>
      <c r="BA44" s="144">
        <f>COUNTIF('Grade 13 Div. 1'!$D:$D,AZ$3)</f>
        <v>0</v>
      </c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75"/>
      <c r="CB44" s="75"/>
      <c r="CC44" s="75"/>
      <c r="CD44" s="75"/>
      <c r="CE44" s="75"/>
    </row>
    <row r="45" spans="1:83" ht="20.100000000000001" customHeight="1" x14ac:dyDescent="0.3">
      <c r="A45" s="157" t="s">
        <v>27</v>
      </c>
      <c r="B45" s="76">
        <f t="shared" si="9"/>
        <v>36</v>
      </c>
      <c r="C45" s="77">
        <f t="shared" si="1"/>
        <v>35</v>
      </c>
      <c r="D45" s="168">
        <f>COUNTIF('Grade 13 Div. 2'!$B:$B,D$3)</f>
        <v>2</v>
      </c>
      <c r="E45" s="84">
        <f>COUNTIF('Grade 13 Div. 2'!$D:$D,D$3)</f>
        <v>4</v>
      </c>
      <c r="F45" s="78">
        <f>COUNTIF('Grade 13 Div. 2'!$B:$B,F$3)</f>
        <v>3</v>
      </c>
      <c r="G45" s="84">
        <f>COUNTIF('Grade 13 Div. 2'!$D:$D,F$3)</f>
        <v>3</v>
      </c>
      <c r="H45" s="78">
        <f>COUNTIF('Grade 13 Div. 2'!$B:$B,H$3)</f>
        <v>0</v>
      </c>
      <c r="I45" s="84">
        <f>COUNTIF('Grade 13 Div. 2'!$D:$D,H$3)</f>
        <v>0</v>
      </c>
      <c r="J45" s="78">
        <f>COUNTIF('Grade 13 Div. 2'!$B:$B,J$3)</f>
        <v>0</v>
      </c>
      <c r="K45" s="84">
        <f>COUNTIF('Grade 13 Div. 2'!$D:$D,J$3)</f>
        <v>0</v>
      </c>
      <c r="L45" s="78">
        <f>COUNTIF('Grade 13 Div. 2'!$B:$B,L$3)</f>
        <v>0</v>
      </c>
      <c r="M45" s="84">
        <f>COUNTIF('Grade 13 Div. 2'!$D:$D,L$3)</f>
        <v>1</v>
      </c>
      <c r="N45" s="78">
        <f>COUNTIF('Grade 13 Div. 2'!$B:$B,N$3)</f>
        <v>5</v>
      </c>
      <c r="O45" s="84">
        <f>COUNTIF('Grade 13 Div. 2'!$D:$D,N$3)</f>
        <v>6</v>
      </c>
      <c r="P45" s="78">
        <f>COUNTIF('Grade 13 Div. 2'!$B:$B,P$3)</f>
        <v>3</v>
      </c>
      <c r="Q45" s="84">
        <f>COUNTIF('Grade 13 Div. 2'!$D:$D,P$3)</f>
        <v>1</v>
      </c>
      <c r="R45" s="78">
        <f>COUNTIF('Grade 13 Div. 2'!$B:$B,R$3)</f>
        <v>1</v>
      </c>
      <c r="S45" s="84">
        <f>COUNTIF('Grade 13 Div. 2'!$D:$D,R$3)</f>
        <v>1</v>
      </c>
      <c r="T45" s="78">
        <f>COUNTIF('Grade 13 Div. 2'!$B:$B,T$3)-'Statistics (Prev. Clubs)'!AD44</f>
        <v>1</v>
      </c>
      <c r="U45" s="84">
        <f>COUNTIF('Grade 13 Div. 2'!$D:$D,T$3)-'Statistics (Prev. Clubs)'!AE44</f>
        <v>3</v>
      </c>
      <c r="V45" s="78">
        <f>COUNTIF('Grade 13 Div. 2'!$B:$B,V$3)</f>
        <v>2</v>
      </c>
      <c r="W45" s="84">
        <f>COUNTIF('Grade 13 Div. 2'!$D:$D,V$3)</f>
        <v>1</v>
      </c>
      <c r="X45" s="78">
        <f>COUNTIF('Grade 13 Div. 2'!$B:$B,X$3)</f>
        <v>0</v>
      </c>
      <c r="Y45" s="84">
        <f>COUNTIF('Grade 13 Div. 2'!$D:$D,X$3)</f>
        <v>1</v>
      </c>
      <c r="Z45" s="78">
        <f>COUNTIF('Grade 13 Div. 2'!$B:$B,Z$3)</f>
        <v>1</v>
      </c>
      <c r="AA45" s="84">
        <f>COUNTIF('Grade 13 Div. 2'!$D:$D,Z$3)</f>
        <v>0</v>
      </c>
      <c r="AB45" s="78">
        <f>COUNTIF('Grade 13 Div. 2'!$B:$B,AB$2)</f>
        <v>1</v>
      </c>
      <c r="AC45" s="84">
        <f>COUNTIF('Grade 13 Div. 2'!$D:$D,AB$2)</f>
        <v>1</v>
      </c>
      <c r="AD45" s="78">
        <f>COUNTIF('Grade 13 Div. 2'!$B:$B,AD$3)</f>
        <v>5</v>
      </c>
      <c r="AE45" s="84">
        <f>COUNTIF('Grade 13 Div. 2'!$D:$D,AD$3)</f>
        <v>5</v>
      </c>
      <c r="AF45" s="78">
        <f>COUNTIF('Grade 13 Div. 2'!$B:$B,AF$3)</f>
        <v>5</v>
      </c>
      <c r="AG45" s="84">
        <f>COUNTIF('Grade 13 Div. 2'!$D:$D,AF$3)</f>
        <v>5</v>
      </c>
      <c r="AH45" s="78">
        <f>COUNTIF('Grade 13 Div. 2'!$B:$B,AH$3)</f>
        <v>0</v>
      </c>
      <c r="AI45" s="84">
        <f>COUNTIF('Grade 13 Div. 2'!$D:$D,AH$3)</f>
        <v>0</v>
      </c>
      <c r="AJ45" s="78">
        <f>COUNTIF('Grade 13 Div. 2'!$B:$B,AJ$3)</f>
        <v>2</v>
      </c>
      <c r="AK45" s="84">
        <f>COUNTIF('Grade 13 Div. 2'!$D:$D,AJ$3)</f>
        <v>1</v>
      </c>
      <c r="AL45" s="78">
        <f>COUNTIF('Grade 13 Div. 2'!$B:$B,AL$3)</f>
        <v>0</v>
      </c>
      <c r="AM45" s="84">
        <f>COUNTIF('Grade 13 Div. 2'!$D:$D,AL$3)</f>
        <v>0</v>
      </c>
      <c r="AN45" s="78">
        <f>COUNTIF('Grade 13 Div. 2'!$B:$B,AN$3)</f>
        <v>0</v>
      </c>
      <c r="AO45" s="84">
        <f>COUNTIF('Grade 13 Div. 2'!$D:$D,AN$3)</f>
        <v>0</v>
      </c>
      <c r="AP45" s="78">
        <f>COUNTIF('Grade 13 Div. 2'!$B:$B,AP$3)</f>
        <v>3</v>
      </c>
      <c r="AQ45" s="84">
        <f>COUNTIF('Grade 13 Div. 2'!$D:$D,AP$3)</f>
        <v>1</v>
      </c>
      <c r="AR45" s="78">
        <f>COUNTIF('Grade 13 Div. 2'!$B:$B,AR$3)</f>
        <v>0</v>
      </c>
      <c r="AS45" s="84">
        <f>COUNTIF('Grade 13 Div. 2'!$D:$D,AR$3)</f>
        <v>0</v>
      </c>
      <c r="AT45" s="78">
        <f>COUNTIF('Grade 13 Div. 2'!$B:$B,AT$3)</f>
        <v>0</v>
      </c>
      <c r="AU45" s="84">
        <f>COUNTIF('Grade 13 Div. 2'!$D:$D,AT$3)</f>
        <v>0</v>
      </c>
      <c r="AV45" s="78">
        <f>COUNTIF('Grade 13 Div. 2'!$B:$B,AV$3)</f>
        <v>0</v>
      </c>
      <c r="AW45" s="84">
        <f>COUNTIF('Grade 13 Div. 2'!$D:$D,AV$3)</f>
        <v>0</v>
      </c>
      <c r="AX45" s="78">
        <f>COUNTIF('Grade 13 Div. 2'!$B:$B,AX$3)</f>
        <v>0</v>
      </c>
      <c r="AY45" s="84">
        <f>COUNTIF('Grade 13 Div. 2'!$D:$D,AX$3)</f>
        <v>0</v>
      </c>
      <c r="AZ45" s="78">
        <f>COUNTIF('Grade 13 Div. 2'!$B:$B,AZ$3)</f>
        <v>2</v>
      </c>
      <c r="BA45" s="144">
        <f>COUNTIF('Grade 13 Div. 2'!$D:$D,AZ$3)</f>
        <v>1</v>
      </c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5"/>
      <c r="CC45" s="75"/>
      <c r="CD45" s="75"/>
      <c r="CE45" s="75"/>
    </row>
    <row r="46" spans="1:83" ht="20.100000000000001" customHeight="1" x14ac:dyDescent="0.3">
      <c r="A46" s="157" t="s">
        <v>28</v>
      </c>
      <c r="B46" s="76">
        <f t="shared" si="9"/>
        <v>18</v>
      </c>
      <c r="C46" s="77">
        <f t="shared" si="1"/>
        <v>18</v>
      </c>
      <c r="D46" s="168">
        <f>COUNTIF('Grade 13 Div. 2 North'!$B:$B,D$3)</f>
        <v>1</v>
      </c>
      <c r="E46" s="84">
        <f>COUNTIF('Grade 13 Div. 2 North'!$D:$D,D$3)</f>
        <v>1</v>
      </c>
      <c r="F46" s="78">
        <f>COUNTIF('Grade 13 Div. 2 North'!$B:$B,F$3)</f>
        <v>2</v>
      </c>
      <c r="G46" s="84">
        <f>COUNTIF('Grade 13 Div. 2 North'!$D:$D,F$3)</f>
        <v>0</v>
      </c>
      <c r="H46" s="78">
        <f>COUNTIF('Grade 13 Div. 2 North'!$B:$B,H$3)</f>
        <v>1</v>
      </c>
      <c r="I46" s="84">
        <f>COUNTIF('Grade 13 Div. 2 North'!$D:$D,H$3)</f>
        <v>2</v>
      </c>
      <c r="J46" s="78">
        <f>COUNTIF('Grade 13 Div. 2 North'!$B:$B,J$3)</f>
        <v>1</v>
      </c>
      <c r="K46" s="84">
        <f>COUNTIF('Grade 13 Div. 2 North'!$D:$D,J$3)</f>
        <v>1</v>
      </c>
      <c r="L46" s="78">
        <f>COUNTIF('Grade 13 Div. 2 North'!$B:$B,L$3)</f>
        <v>1</v>
      </c>
      <c r="M46" s="84">
        <f>COUNTIF('Grade 13 Div. 2 North'!$D:$D,L$3)</f>
        <v>3</v>
      </c>
      <c r="N46" s="78">
        <f>COUNTIF('Grade 13 Div. 2 North'!$B:$B,N$3)</f>
        <v>0</v>
      </c>
      <c r="O46" s="84">
        <f>COUNTIF('Grade 13 Div. 2 North'!$D:$D,N$3)</f>
        <v>0</v>
      </c>
      <c r="P46" s="78">
        <f>COUNTIF('Grade 13 Div. 2 North'!$B:$B,P$3)</f>
        <v>0</v>
      </c>
      <c r="Q46" s="84">
        <f>COUNTIF('Grade 13 Div. 2 North'!$D:$D,P$3)</f>
        <v>0</v>
      </c>
      <c r="R46" s="78">
        <f>COUNTIF('Grade 13 Div. 2 North'!$B:$B,R$3)</f>
        <v>0</v>
      </c>
      <c r="S46" s="84">
        <f>COUNTIF('Grade 13 Div. 2 North'!$D:$D,R$3)</f>
        <v>0</v>
      </c>
      <c r="T46" s="78">
        <f>COUNTIF('Grade 13 Div. 2 North'!$B:$B,T$3)-'Statistics (Prev. Clubs)'!AD45</f>
        <v>0</v>
      </c>
      <c r="U46" s="84">
        <f>COUNTIF('Grade 13 Div. 2 North'!$D:$D,T$3)-'Statistics (Prev. Clubs)'!AE45</f>
        <v>0</v>
      </c>
      <c r="V46" s="78">
        <f>COUNTIF('Grade 13 Div. 2 North'!$B:$B,V$3)</f>
        <v>0</v>
      </c>
      <c r="W46" s="84">
        <f>COUNTIF('Grade 13 Div. 2 North'!$D:$D,V$3)</f>
        <v>0</v>
      </c>
      <c r="X46" s="78">
        <f>COUNTIF('Grade 13 Div. 2 North'!$B:$B,X$3)</f>
        <v>0</v>
      </c>
      <c r="Y46" s="84">
        <f>COUNTIF('Grade 13 Div. 2 North'!$D:$D,X$3)</f>
        <v>0</v>
      </c>
      <c r="Z46" s="78">
        <f>COUNTIF('Grade 13 Div. 2 North'!$B:$B,Z$3)</f>
        <v>5</v>
      </c>
      <c r="AA46" s="84">
        <f>COUNTIF('Grade 13 Div. 2 North'!$D:$D,Z$3)</f>
        <v>2</v>
      </c>
      <c r="AB46" s="78">
        <f>COUNTIF('Grade 13 Div. 2 North'!$B:$B,AB$2)</f>
        <v>0</v>
      </c>
      <c r="AC46" s="84">
        <f>COUNTIF('Grade 13 Div. 2 North'!$D:$D,AB$2)</f>
        <v>1</v>
      </c>
      <c r="AD46" s="78">
        <f>COUNTIF('Grade 13 Div. 2 North'!$B:$B,AD$3)</f>
        <v>0</v>
      </c>
      <c r="AE46" s="84">
        <f>COUNTIF('Grade 13 Div. 2 North'!$D:$D,AD$3)</f>
        <v>0</v>
      </c>
      <c r="AF46" s="78">
        <f>COUNTIF('Grade 13 Div. 2 North'!$B:$B,AF$3)</f>
        <v>0</v>
      </c>
      <c r="AG46" s="84">
        <f>COUNTIF('Grade 13 Div. 2 North'!$D:$D,AF$3)</f>
        <v>0</v>
      </c>
      <c r="AH46" s="78">
        <f>COUNTIF('Grade 13 Div. 2 North'!$B:$B,AH$3)</f>
        <v>0</v>
      </c>
      <c r="AI46" s="84">
        <f>COUNTIF('Grade 13 Div. 2 North'!$D:$D,AH$3)</f>
        <v>1</v>
      </c>
      <c r="AJ46" s="78">
        <f>COUNTIF('Grade 13 Div. 2 North'!$B:$B,AJ$3)</f>
        <v>0</v>
      </c>
      <c r="AK46" s="84">
        <f>COUNTIF('Grade 13 Div. 2 North'!$D:$D,AJ$3)</f>
        <v>0</v>
      </c>
      <c r="AL46" s="78">
        <f>COUNTIF('Grade 13 Div. 2 North'!$B:$B,AL$3)</f>
        <v>3</v>
      </c>
      <c r="AM46" s="84">
        <f>COUNTIF('Grade 13 Div. 2 North'!$D:$D,AL$3)</f>
        <v>2</v>
      </c>
      <c r="AN46" s="78">
        <f>COUNTIF('Grade 13 Div. 2 North'!$B:$B,AN$3)</f>
        <v>2</v>
      </c>
      <c r="AO46" s="84">
        <f>COUNTIF('Grade 13 Div. 2 North'!$D:$D,AN$3)</f>
        <v>2</v>
      </c>
      <c r="AP46" s="78">
        <f>COUNTIF('Grade 13 Div. 2 North'!$B:$B,AP$3)</f>
        <v>0</v>
      </c>
      <c r="AQ46" s="84">
        <f>COUNTIF('Grade 13 Div. 2 North'!$D:$D,AP$3)</f>
        <v>0</v>
      </c>
      <c r="AR46" s="78">
        <f>COUNTIF('Grade 13 Div. 2 North'!$B:$B,AR$3)</f>
        <v>0</v>
      </c>
      <c r="AS46" s="84">
        <f>COUNTIF('Grade 13 Div. 2 North'!$D:$D,AR$3)</f>
        <v>0</v>
      </c>
      <c r="AT46" s="78">
        <f>COUNTIF('Grade 13 Div. 2 North'!$B:$B,AT$3)</f>
        <v>0</v>
      </c>
      <c r="AU46" s="84">
        <f>COUNTIF('Grade 13 Div. 2 North'!$D:$D,AT$3)</f>
        <v>0</v>
      </c>
      <c r="AV46" s="78">
        <f>COUNTIF('Grade 13 Div. 2 North'!$B:$B,AV$3)</f>
        <v>1</v>
      </c>
      <c r="AW46" s="84">
        <f>COUNTIF('Grade 13 Div. 2 North'!$D:$D,AV$3)</f>
        <v>2</v>
      </c>
      <c r="AX46" s="78">
        <f>COUNTIF('Grade 13 Div. 2 North'!$B:$B,AX$3)</f>
        <v>2</v>
      </c>
      <c r="AY46" s="84">
        <f>COUNTIF('Grade 13 Div. 2 North'!$D:$D,AX$3)</f>
        <v>2</v>
      </c>
      <c r="AZ46" s="78">
        <f>COUNTIF('Grade 13 Div. 2 North'!$B:$B,AZ$3)</f>
        <v>0</v>
      </c>
      <c r="BA46" s="144">
        <f>COUNTIF('Grade 13 Div. 2 North'!$D:$D,AZ$3)</f>
        <v>0</v>
      </c>
      <c r="BB46" s="75"/>
      <c r="BC46" s="75"/>
      <c r="BD46" s="75"/>
      <c r="BE46" s="75"/>
      <c r="BF46" s="75"/>
      <c r="BG46" s="75"/>
      <c r="BH46" s="75"/>
      <c r="BI46" s="75"/>
      <c r="BJ46" s="75"/>
      <c r="BK46" s="75"/>
      <c r="BL46" s="75"/>
      <c r="BM46" s="75"/>
      <c r="BN46" s="75"/>
      <c r="BO46" s="75"/>
      <c r="BP46" s="75"/>
      <c r="BQ46" s="75"/>
      <c r="BR46" s="75"/>
      <c r="BS46" s="75"/>
      <c r="BT46" s="75"/>
      <c r="BU46" s="75"/>
      <c r="BV46" s="75"/>
      <c r="BW46" s="75"/>
      <c r="BX46" s="75"/>
      <c r="BY46" s="75"/>
      <c r="BZ46" s="75"/>
      <c r="CA46" s="75"/>
      <c r="CB46" s="75"/>
      <c r="CC46" s="75"/>
      <c r="CD46" s="75"/>
      <c r="CE46" s="75"/>
    </row>
    <row r="47" spans="1:83" ht="20.100000000000001" customHeight="1" x14ac:dyDescent="0.3">
      <c r="A47" s="157" t="s">
        <v>29</v>
      </c>
      <c r="B47" s="76">
        <f t="shared" si="9"/>
        <v>44</v>
      </c>
      <c r="C47" s="77">
        <f t="shared" si="1"/>
        <v>55</v>
      </c>
      <c r="D47" s="168">
        <f>COUNTIF('Grade 12 Div. 1'!$B:$B,D$3)</f>
        <v>6</v>
      </c>
      <c r="E47" s="84">
        <f>COUNTIF('Grade 12 Div. 1'!$D:$D,D$3)</f>
        <v>7</v>
      </c>
      <c r="F47" s="78">
        <f>COUNTIF('Grade 12 Div. 1'!$B:$B,F$3)</f>
        <v>3</v>
      </c>
      <c r="G47" s="84">
        <f>COUNTIF('Grade 12 Div. 1'!$D:$D,F$3)</f>
        <v>2</v>
      </c>
      <c r="H47" s="78">
        <f>COUNTIF('Grade 12 Div. 1'!$B:$B,H$3)</f>
        <v>0</v>
      </c>
      <c r="I47" s="84">
        <f>COUNTIF('Grade 12 Div. 1'!$D:$D,H$3)</f>
        <v>0</v>
      </c>
      <c r="J47" s="78">
        <f>COUNTIF('Grade 12 Div. 1'!$B:$B,J$3)</f>
        <v>0</v>
      </c>
      <c r="K47" s="84">
        <f>COUNTIF('Grade 12 Div. 1'!$D:$D,J$3)</f>
        <v>0</v>
      </c>
      <c r="L47" s="78">
        <f>COUNTIF('Grade 12 Div. 1'!$B:$B,L$3)</f>
        <v>6</v>
      </c>
      <c r="M47" s="84">
        <f>COUNTIF('Grade 12 Div. 1'!$D:$D,L$3)</f>
        <v>5</v>
      </c>
      <c r="N47" s="78">
        <f>COUNTIF('Grade 12 Div. 1'!$B:$B,N$3)</f>
        <v>0</v>
      </c>
      <c r="O47" s="84">
        <f>COUNTIF('Grade 12 Div. 1'!$D:$D,N$3)</f>
        <v>0</v>
      </c>
      <c r="P47" s="78">
        <f>COUNTIF('Grade 12 Div. 1'!$B:$B,P$3)</f>
        <v>0</v>
      </c>
      <c r="Q47" s="84">
        <f>COUNTIF('Grade 12 Div. 1'!$D:$D,P$3)</f>
        <v>0</v>
      </c>
      <c r="R47" s="78">
        <f>COUNTIF('Grade 12 Div. 1'!$B:$B,R$3)</f>
        <v>1</v>
      </c>
      <c r="S47" s="84">
        <f>COUNTIF('Grade 12 Div. 1'!$D:$D,R$3)</f>
        <v>0</v>
      </c>
      <c r="T47" s="78">
        <f>COUNTIF('Grade 12 Div. 1'!$B:$B,T$3)-'Statistics (Prev. Clubs)'!AD46</f>
        <v>6</v>
      </c>
      <c r="U47" s="84">
        <f>COUNTIF('Grade 12 Div. 1'!$D:$D,T$3)-'Statistics (Prev. Clubs)'!AE46</f>
        <v>10</v>
      </c>
      <c r="V47" s="78">
        <f>COUNTIF('Grade 12 Div. 1'!$B:$B,V$3)</f>
        <v>1</v>
      </c>
      <c r="W47" s="84">
        <f>COUNTIF('Grade 12 Div. 1'!$D:$D,V$3)</f>
        <v>2</v>
      </c>
      <c r="X47" s="78">
        <f>COUNTIF('Grade 12 Div. 1'!$B:$B,X$3)</f>
        <v>1</v>
      </c>
      <c r="Y47" s="84">
        <f>COUNTIF('Grade 12 Div. 1'!$D:$D,X$3)</f>
        <v>1</v>
      </c>
      <c r="Z47" s="78">
        <f>COUNTIF('Grade 12 Div. 1'!$B:$B,Z$3)</f>
        <v>4</v>
      </c>
      <c r="AA47" s="84">
        <f>COUNTIF('Grade 12 Div. 1'!$D:$D,Z$3)</f>
        <v>4</v>
      </c>
      <c r="AB47" s="78">
        <f>COUNTIF('Grade 12 Div. 1'!$B:$B,AB$2)</f>
        <v>7</v>
      </c>
      <c r="AC47" s="84">
        <f>COUNTIF('Grade 12 Div. 1'!$D:$D,AB$2)</f>
        <v>6</v>
      </c>
      <c r="AD47" s="78">
        <f>COUNTIF('Grade 12 Div. 1'!$B:$B,AD$3)</f>
        <v>3</v>
      </c>
      <c r="AE47" s="84">
        <f>COUNTIF('Grade 12 Div. 1'!$D:$D,AD$3)</f>
        <v>10</v>
      </c>
      <c r="AF47" s="78">
        <f>COUNTIF('Grade 12 Div. 1'!$B:$B,AF$3)</f>
        <v>3</v>
      </c>
      <c r="AG47" s="84">
        <f>COUNTIF('Grade 12 Div. 1'!$D:$D,AF$3)</f>
        <v>2</v>
      </c>
      <c r="AH47" s="78">
        <f>COUNTIF('Grade 12 Div. 1'!$B:$B,AH$3)</f>
        <v>1</v>
      </c>
      <c r="AI47" s="84">
        <f>COUNTIF('Grade 12 Div. 1'!$D:$D,AH$3)</f>
        <v>2</v>
      </c>
      <c r="AJ47" s="78">
        <f>COUNTIF('Grade 12 Div. 1'!$B:$B,AJ$3)</f>
        <v>0</v>
      </c>
      <c r="AK47" s="84">
        <f>COUNTIF('Grade 12 Div. 1'!$D:$D,AJ$3)</f>
        <v>0</v>
      </c>
      <c r="AL47" s="78">
        <f>COUNTIF('Grade 12 Div. 1'!$B:$B,AL$3)</f>
        <v>0</v>
      </c>
      <c r="AM47" s="84">
        <f>COUNTIF('Grade 12 Div. 1'!$D:$D,AL$3)</f>
        <v>0</v>
      </c>
      <c r="AN47" s="78">
        <f>COUNTIF('Grade 12 Div. 1'!$B:$B,AN$3)</f>
        <v>0</v>
      </c>
      <c r="AO47" s="84">
        <f>COUNTIF('Grade 12 Div. 1'!$D:$D,AN$3)</f>
        <v>0</v>
      </c>
      <c r="AP47" s="78">
        <f>COUNTIF('Grade 12 Div. 1'!$B:$B,AP$3)</f>
        <v>1</v>
      </c>
      <c r="AQ47" s="84">
        <f>COUNTIF('Grade 12 Div. 1'!$D:$D,AP$3)</f>
        <v>1</v>
      </c>
      <c r="AR47" s="78">
        <f>COUNTIF('Grade 12 Div. 1'!$B:$B,AR$3)</f>
        <v>0</v>
      </c>
      <c r="AS47" s="84">
        <f>COUNTIF('Grade 12 Div. 1'!$D:$D,AR$3)</f>
        <v>0</v>
      </c>
      <c r="AT47" s="78">
        <f>COUNTIF('Grade 12 Div. 1'!$B:$B,AT$3)</f>
        <v>1</v>
      </c>
      <c r="AU47" s="84">
        <f>COUNTIF('Grade 12 Div. 1'!$D:$D,AT$3)</f>
        <v>3</v>
      </c>
      <c r="AV47" s="78">
        <f>COUNTIF('Grade 12 Div. 1'!$B:$B,AV$3)</f>
        <v>0</v>
      </c>
      <c r="AW47" s="84">
        <f>COUNTIF('Grade 12 Div. 1'!$D:$D,AV$3)</f>
        <v>0</v>
      </c>
      <c r="AX47" s="78">
        <f>COUNTIF('Grade 12 Div. 1'!$B:$B,AX$3)</f>
        <v>0</v>
      </c>
      <c r="AY47" s="84">
        <f>COUNTIF('Grade 12 Div. 1'!$D:$D,AX$3)</f>
        <v>0</v>
      </c>
      <c r="AZ47" s="78">
        <f>COUNTIF('Grade 12 Div. 1'!$B:$B,AZ$3)</f>
        <v>0</v>
      </c>
      <c r="BA47" s="144">
        <f>COUNTIF('Grade 12 Div. 1'!$D:$D,AZ$3)</f>
        <v>0</v>
      </c>
      <c r="BB47" s="75"/>
      <c r="BC47" s="75"/>
      <c r="BD47" s="75"/>
      <c r="BE47" s="75"/>
      <c r="BF47" s="75"/>
      <c r="BG47" s="75"/>
      <c r="BH47" s="75"/>
      <c r="BI47" s="75"/>
      <c r="BJ47" s="75"/>
      <c r="BK47" s="75"/>
      <c r="BL47" s="75"/>
      <c r="BM47" s="75"/>
      <c r="BN47" s="75"/>
      <c r="BO47" s="75"/>
      <c r="BP47" s="75"/>
      <c r="BQ47" s="75"/>
      <c r="BR47" s="75"/>
      <c r="BS47" s="75"/>
      <c r="BT47" s="75"/>
      <c r="BU47" s="75"/>
      <c r="BV47" s="75"/>
      <c r="BW47" s="75"/>
      <c r="BX47" s="75"/>
      <c r="BY47" s="75"/>
      <c r="BZ47" s="75"/>
      <c r="CA47" s="75"/>
      <c r="CB47" s="75"/>
      <c r="CC47" s="75"/>
      <c r="CD47" s="75"/>
      <c r="CE47" s="75"/>
    </row>
    <row r="48" spans="1:83" ht="20.100000000000001" customHeight="1" x14ac:dyDescent="0.3">
      <c r="A48" s="157" t="s">
        <v>32</v>
      </c>
      <c r="B48" s="76">
        <f t="shared" si="9"/>
        <v>34</v>
      </c>
      <c r="C48" s="77">
        <f t="shared" si="1"/>
        <v>35</v>
      </c>
      <c r="D48" s="168">
        <f>COUNTIF('Grade 12 Div. 2'!$B:$B,D$3)</f>
        <v>5</v>
      </c>
      <c r="E48" s="84">
        <f>COUNTIF('Grade 12 Div. 2'!$D:$D,D$3)</f>
        <v>5</v>
      </c>
      <c r="F48" s="78">
        <f>COUNTIF('Grade 12 Div. 2'!$B:$B,F$3)</f>
        <v>3</v>
      </c>
      <c r="G48" s="84">
        <f>COUNTIF('Grade 12 Div. 2'!$D:$D,F$3)</f>
        <v>3</v>
      </c>
      <c r="H48" s="78">
        <f>COUNTIF('Grade 12 Div. 2'!$B:$B,H$3)</f>
        <v>2</v>
      </c>
      <c r="I48" s="84">
        <f>COUNTIF('Grade 12 Div. 2'!$D:$D,H$3)</f>
        <v>1</v>
      </c>
      <c r="J48" s="78">
        <f>COUNTIF('Grade 12 Div. 2'!$B:$B,J$3)</f>
        <v>0</v>
      </c>
      <c r="K48" s="84">
        <f>COUNTIF('Grade 12 Div. 2'!$D:$D,J$3)</f>
        <v>0</v>
      </c>
      <c r="L48" s="78">
        <f>COUNTIF('Grade 12 Div. 2'!$B:$B,L$3)</f>
        <v>0</v>
      </c>
      <c r="M48" s="84">
        <f>COUNTIF('Grade 12 Div. 2'!$D:$D,L$3)</f>
        <v>0</v>
      </c>
      <c r="N48" s="78">
        <f>COUNTIF('Grade 12 Div. 2'!$B:$B,N$3)</f>
        <v>1</v>
      </c>
      <c r="O48" s="84">
        <f>COUNTIF('Grade 12 Div. 2'!$D:$D,N$3)</f>
        <v>1</v>
      </c>
      <c r="P48" s="78">
        <f>COUNTIF('Grade 12 Div. 2'!$B:$B,P$3)</f>
        <v>1</v>
      </c>
      <c r="Q48" s="84">
        <f>COUNTIF('Grade 12 Div. 2'!$D:$D,P$3)</f>
        <v>2</v>
      </c>
      <c r="R48" s="78">
        <f>COUNTIF('Grade 12 Div. 2'!$B:$B,R$3)</f>
        <v>0</v>
      </c>
      <c r="S48" s="84">
        <f>COUNTIF('Grade 12 Div. 2'!$D:$D,R$3)</f>
        <v>0</v>
      </c>
      <c r="T48" s="78">
        <f>COUNTIF('Grade 12 Div. 2'!$B:$B,T$3)-'Statistics (Prev. Clubs)'!AD47</f>
        <v>1</v>
      </c>
      <c r="U48" s="84">
        <f>COUNTIF('Grade 12 Div. 2'!$D:$D,T$3)-'Statistics (Prev. Clubs)'!AE47</f>
        <v>4</v>
      </c>
      <c r="V48" s="78">
        <f>COUNTIF('Grade 12 Div. 2'!$B:$B,V$3)</f>
        <v>2</v>
      </c>
      <c r="W48" s="84">
        <f>COUNTIF('Grade 12 Div. 2'!$D:$D,V$3)</f>
        <v>1</v>
      </c>
      <c r="X48" s="78">
        <f>COUNTIF('Grade 12 Div. 2'!$B:$B,X$3)</f>
        <v>1</v>
      </c>
      <c r="Y48" s="84">
        <f>COUNTIF('Grade 12 Div. 2'!$D:$D,X$3)</f>
        <v>2</v>
      </c>
      <c r="Z48" s="78">
        <f>COUNTIF('Grade 12 Div. 2'!$B:$B,Z$3)</f>
        <v>2</v>
      </c>
      <c r="AA48" s="84">
        <f>COUNTIF('Grade 12 Div. 2'!$D:$D,Z$3)</f>
        <v>0</v>
      </c>
      <c r="AB48" s="78">
        <f>COUNTIF('Grade 12 Div. 2'!$B:$B,AB$2)</f>
        <v>3</v>
      </c>
      <c r="AC48" s="84">
        <f>COUNTIF('Grade 12 Div. 2'!$D:$D,AB$2)</f>
        <v>2</v>
      </c>
      <c r="AD48" s="78">
        <f>COUNTIF('Grade 12 Div. 2'!$B:$B,AD$3)</f>
        <v>1</v>
      </c>
      <c r="AE48" s="84">
        <f>COUNTIF('Grade 12 Div. 2'!$D:$D,AD$3)</f>
        <v>1</v>
      </c>
      <c r="AF48" s="78">
        <f>COUNTIF('Grade 12 Div. 2'!$B:$B,AF$3)</f>
        <v>3</v>
      </c>
      <c r="AG48" s="84">
        <f>COUNTIF('Grade 12 Div. 2'!$D:$D,AF$3)</f>
        <v>1</v>
      </c>
      <c r="AH48" s="78">
        <f>COUNTIF('Grade 12 Div. 2'!$B:$B,AH$3)</f>
        <v>0</v>
      </c>
      <c r="AI48" s="84">
        <f>COUNTIF('Grade 12 Div. 2'!$D:$D,AH$3)</f>
        <v>0</v>
      </c>
      <c r="AJ48" s="78">
        <f>COUNTIF('Grade 12 Div. 2'!$B:$B,AJ$3)</f>
        <v>1</v>
      </c>
      <c r="AK48" s="84">
        <f>COUNTIF('Grade 12 Div. 2'!$D:$D,AJ$3)</f>
        <v>1</v>
      </c>
      <c r="AL48" s="78">
        <f>COUNTIF('Grade 12 Div. 2'!$B:$B,AL$3)</f>
        <v>0</v>
      </c>
      <c r="AM48" s="84">
        <f>COUNTIF('Grade 12 Div. 2'!$D:$D,AL$3)</f>
        <v>0</v>
      </c>
      <c r="AN48" s="78">
        <f>COUNTIF('Grade 12 Div. 2'!$B:$B,AN$3)</f>
        <v>0</v>
      </c>
      <c r="AO48" s="84">
        <f>COUNTIF('Grade 12 Div. 2'!$D:$D,AN$3)</f>
        <v>0</v>
      </c>
      <c r="AP48" s="78">
        <f>COUNTIF('Grade 12 Div. 2'!$B:$B,AP$3)</f>
        <v>5</v>
      </c>
      <c r="AQ48" s="84">
        <f>COUNTIF('Grade 12 Div. 2'!$D:$D,AP$3)</f>
        <v>6</v>
      </c>
      <c r="AR48" s="78">
        <f>COUNTIF('Grade 12 Div. 2'!$B:$B,AR$3)</f>
        <v>0</v>
      </c>
      <c r="AS48" s="84">
        <f>COUNTIF('Grade 12 Div. 2'!$D:$D,AR$3)</f>
        <v>0</v>
      </c>
      <c r="AT48" s="78">
        <f>COUNTIF('Grade 12 Div. 2'!$B:$B,AT$3)</f>
        <v>0</v>
      </c>
      <c r="AU48" s="84">
        <f>COUNTIF('Grade 12 Div. 2'!$D:$D,AT$3)</f>
        <v>0</v>
      </c>
      <c r="AV48" s="78">
        <f>COUNTIF('Grade 12 Div. 2'!$B:$B,AV$3)</f>
        <v>0</v>
      </c>
      <c r="AW48" s="84">
        <f>COUNTIF('Grade 12 Div. 2'!$D:$D,AV$3)</f>
        <v>0</v>
      </c>
      <c r="AX48" s="78">
        <f>COUNTIF('Grade 12 Div. 2'!$B:$B,AX$3)</f>
        <v>0</v>
      </c>
      <c r="AY48" s="84">
        <f>COUNTIF('Grade 12 Div. 2'!$D:$D,AX$3)</f>
        <v>0</v>
      </c>
      <c r="AZ48" s="78">
        <f>COUNTIF('Grade 12 Div. 2'!$B:$B,AZ$3)</f>
        <v>3</v>
      </c>
      <c r="BA48" s="144">
        <f>COUNTIF('Grade 12 Div. 2'!$D:$D,AZ$3)</f>
        <v>5</v>
      </c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75"/>
      <c r="CB48" s="75"/>
      <c r="CC48" s="75"/>
      <c r="CD48" s="75"/>
      <c r="CE48" s="75"/>
    </row>
    <row r="49" spans="1:83" ht="20.100000000000001" customHeight="1" x14ac:dyDescent="0.3">
      <c r="A49" s="157" t="s">
        <v>35</v>
      </c>
      <c r="B49" s="76">
        <f t="shared" si="9"/>
        <v>26</v>
      </c>
      <c r="C49" s="77">
        <f t="shared" si="1"/>
        <v>24</v>
      </c>
      <c r="D49" s="168">
        <f>COUNTIF('Grade 12 Div. 2 North'!$B:$B,D$3)</f>
        <v>1</v>
      </c>
      <c r="E49" s="84">
        <f>COUNTIF('Grade 12 Div. 2 North'!$D:$D,D$3)</f>
        <v>0</v>
      </c>
      <c r="F49" s="78">
        <f>COUNTIF('Grade 12 Div. 2 North'!$B:$B,F$3)</f>
        <v>3</v>
      </c>
      <c r="G49" s="84">
        <f>COUNTIF('Grade 12 Div. 2 North'!$D:$D,F$3)</f>
        <v>1</v>
      </c>
      <c r="H49" s="78">
        <f>COUNTIF('Grade 12 Div. 2 North'!$B:$B,H$3)</f>
        <v>6</v>
      </c>
      <c r="I49" s="84">
        <f>COUNTIF('Grade 12 Div. 2 North'!$D:$D,H$3)</f>
        <v>7</v>
      </c>
      <c r="J49" s="78">
        <f>COUNTIF('Grade 12 Div. 2 North'!$B:$B,J$3)</f>
        <v>0</v>
      </c>
      <c r="K49" s="84">
        <f>COUNTIF('Grade 12 Div. 2 North'!$D:$D,J$3)</f>
        <v>0</v>
      </c>
      <c r="L49" s="78">
        <f>COUNTIF('Grade 12 Div. 2 North'!$B:$B,L$3)</f>
        <v>1</v>
      </c>
      <c r="M49" s="84">
        <f>COUNTIF('Grade 12 Div. 2 North'!$D:$D,L$3)</f>
        <v>3</v>
      </c>
      <c r="N49" s="78">
        <f>COUNTIF('Grade 12 Div. 2 North'!$B:$B,N$3)</f>
        <v>0</v>
      </c>
      <c r="O49" s="84">
        <f>COUNTIF('Grade 12 Div. 2 North'!$D:$D,N$3)</f>
        <v>0</v>
      </c>
      <c r="P49" s="78">
        <f>COUNTIF('Grade 12 Div. 2 North'!$B:$B,P$3)</f>
        <v>0</v>
      </c>
      <c r="Q49" s="84">
        <f>COUNTIF('Grade 12 Div. 2 North'!$D:$D,P$3)</f>
        <v>0</v>
      </c>
      <c r="R49" s="78">
        <f>COUNTIF('Grade 12 Div. 2 North'!$B:$B,R$3)</f>
        <v>1</v>
      </c>
      <c r="S49" s="84">
        <f>COUNTIF('Grade 12 Div. 2 North'!$D:$D,R$3)</f>
        <v>1</v>
      </c>
      <c r="T49" s="78">
        <f>COUNTIF('Grade 12 Div. 2 North'!$B:$B,T$3)-'Statistics (Prev. Clubs)'!AD48</f>
        <v>0</v>
      </c>
      <c r="U49" s="84">
        <f>COUNTIF('Grade 12 Div. 2 North'!$D:$D,T$3)-'Statistics (Prev. Clubs)'!AE48</f>
        <v>0</v>
      </c>
      <c r="V49" s="78">
        <f>COUNTIF('Grade 12 Div. 2 North'!$B:$B,V$3)</f>
        <v>0</v>
      </c>
      <c r="W49" s="84">
        <f>COUNTIF('Grade 12 Div. 2 North'!$D:$D,V$3)</f>
        <v>0</v>
      </c>
      <c r="X49" s="78">
        <f>COUNTIF('Grade 12 Div. 2 North'!$B:$B,X$3)</f>
        <v>0</v>
      </c>
      <c r="Y49" s="84">
        <f>COUNTIF('Grade 12 Div. 2 North'!$D:$D,X$3)</f>
        <v>0</v>
      </c>
      <c r="Z49" s="78">
        <f>COUNTIF('Grade 12 Div. 2 North'!$B:$B,Z$3)</f>
        <v>1</v>
      </c>
      <c r="AA49" s="84">
        <f>COUNTIF('Grade 12 Div. 2 North'!$D:$D,Z$3)</f>
        <v>0</v>
      </c>
      <c r="AB49" s="78">
        <f>COUNTIF('Grade 12 Div. 2 North'!$B:$B,AB$2)</f>
        <v>1</v>
      </c>
      <c r="AC49" s="84">
        <f>COUNTIF('Grade 12 Div. 2 North'!$D:$D,AB$2)</f>
        <v>1</v>
      </c>
      <c r="AD49" s="78">
        <f>COUNTIF('Grade 12 Div. 2 North'!$B:$B,AD$3)</f>
        <v>0</v>
      </c>
      <c r="AE49" s="84">
        <f>COUNTIF('Grade 12 Div. 2 North'!$D:$D,AD$3)</f>
        <v>0</v>
      </c>
      <c r="AF49" s="78">
        <f>COUNTIF('Grade 12 Div. 2 North'!$B:$B,AF$3)</f>
        <v>0</v>
      </c>
      <c r="AG49" s="84">
        <f>COUNTIF('Grade 12 Div. 2 North'!$D:$D,AF$3)</f>
        <v>0</v>
      </c>
      <c r="AH49" s="78">
        <f>COUNTIF('Grade 12 Div. 2 North'!$B:$B,AH$3)</f>
        <v>1</v>
      </c>
      <c r="AI49" s="84">
        <f>COUNTIF('Grade 12 Div. 2 North'!$D:$D,AH$3)</f>
        <v>1</v>
      </c>
      <c r="AJ49" s="78">
        <f>COUNTIF('Grade 12 Div. 2 North'!$B:$B,AJ$3)</f>
        <v>0</v>
      </c>
      <c r="AK49" s="84">
        <f>COUNTIF('Grade 12 Div. 2 North'!$D:$D,AJ$3)</f>
        <v>0</v>
      </c>
      <c r="AL49" s="78">
        <f>COUNTIF('Grade 12 Div. 2 North'!$B:$B,AL$3)</f>
        <v>4</v>
      </c>
      <c r="AM49" s="84">
        <f>COUNTIF('Grade 12 Div. 2 North'!$D:$D,AL$3)</f>
        <v>4</v>
      </c>
      <c r="AN49" s="78">
        <f>COUNTIF('Grade 12 Div. 2 North'!$B:$B,AN$3)</f>
        <v>5</v>
      </c>
      <c r="AO49" s="84">
        <f>COUNTIF('Grade 12 Div. 2 North'!$D:$D,AN$3)</f>
        <v>3</v>
      </c>
      <c r="AP49" s="78">
        <f>COUNTIF('Grade 12 Div. 2 North'!$B:$B,AP$3)</f>
        <v>0</v>
      </c>
      <c r="AQ49" s="84">
        <f>COUNTIF('Grade 12 Div. 2 North'!$D:$D,AP$3)</f>
        <v>0</v>
      </c>
      <c r="AR49" s="78">
        <f>COUNTIF('Grade 12 Div. 2 North'!$B:$B,AR$3)</f>
        <v>0</v>
      </c>
      <c r="AS49" s="84">
        <f>COUNTIF('Grade 12 Div. 2 North'!$D:$D,AR$3)</f>
        <v>0</v>
      </c>
      <c r="AT49" s="78">
        <f>COUNTIF('Grade 12 Div. 2 North'!$B:$B,AT$3)</f>
        <v>2</v>
      </c>
      <c r="AU49" s="84">
        <f>COUNTIF('Grade 12 Div. 2 North'!$D:$D,AT$3)</f>
        <v>2</v>
      </c>
      <c r="AV49" s="78">
        <f>COUNTIF('Grade 12 Div. 2 North'!$B:$B,AV$3)</f>
        <v>0</v>
      </c>
      <c r="AW49" s="84">
        <f>COUNTIF('Grade 12 Div. 2 North'!$D:$D,AV$3)</f>
        <v>0</v>
      </c>
      <c r="AX49" s="78">
        <f>COUNTIF('Grade 12 Div. 2 North'!$B:$B,AX$3)</f>
        <v>0</v>
      </c>
      <c r="AY49" s="84">
        <f>COUNTIF('Grade 12 Div. 2 North'!$D:$D,AX$3)</f>
        <v>1</v>
      </c>
      <c r="AZ49" s="78">
        <f>COUNTIF('Grade 12 Div. 2 North'!$B:$B,AZ$3)</f>
        <v>0</v>
      </c>
      <c r="BA49" s="144">
        <f>COUNTIF('Grade 12 Div. 2 North'!$D:$D,AZ$3)</f>
        <v>0</v>
      </c>
      <c r="BB49" s="75"/>
      <c r="BC49" s="75"/>
      <c r="BD49" s="75"/>
      <c r="BE49" s="75"/>
      <c r="BF49" s="75"/>
      <c r="BG49" s="75"/>
      <c r="BH49" s="75"/>
      <c r="BI49" s="75"/>
      <c r="BJ49" s="75"/>
      <c r="BK49" s="75"/>
      <c r="BL49" s="75"/>
      <c r="BM49" s="75"/>
      <c r="BN49" s="75"/>
      <c r="BO49" s="75"/>
      <c r="BP49" s="75"/>
      <c r="BQ49" s="75"/>
      <c r="BR49" s="75"/>
      <c r="BS49" s="75"/>
      <c r="BT49" s="75"/>
      <c r="BU49" s="75"/>
      <c r="BV49" s="75"/>
      <c r="BW49" s="75"/>
      <c r="BX49" s="75"/>
      <c r="BY49" s="75"/>
      <c r="BZ49" s="75"/>
      <c r="CA49" s="75"/>
      <c r="CB49" s="75"/>
      <c r="CC49" s="75"/>
      <c r="CD49" s="75"/>
      <c r="CE49" s="75"/>
    </row>
    <row r="50" spans="1:83" ht="20.100000000000001" customHeight="1" x14ac:dyDescent="0.3">
      <c r="A50" s="157" t="s">
        <v>36</v>
      </c>
      <c r="B50" s="76">
        <f t="shared" si="9"/>
        <v>8</v>
      </c>
      <c r="C50" s="77">
        <f t="shared" si="1"/>
        <v>9</v>
      </c>
      <c r="D50" s="168">
        <f>COUNTIF('Grade 12 Div. 3'!$B:$B,D$3)</f>
        <v>0</v>
      </c>
      <c r="E50" s="84">
        <f>COUNTIF('Grade 12 Div. 3'!$D:$D,D$3)</f>
        <v>0</v>
      </c>
      <c r="F50" s="78">
        <f>COUNTIF('Grade 12 Div. 3'!$B:$B,F$3)</f>
        <v>1</v>
      </c>
      <c r="G50" s="84">
        <f>COUNTIF('Grade 12 Div. 3'!$D:$D,F$3)</f>
        <v>1</v>
      </c>
      <c r="H50" s="78">
        <f>COUNTIF('Grade 12 Div. 3'!$B:$B,H$3)</f>
        <v>1</v>
      </c>
      <c r="I50" s="84">
        <f>COUNTIF('Grade 12 Div. 3'!$D:$D,H$3)</f>
        <v>1</v>
      </c>
      <c r="J50" s="78">
        <f>COUNTIF('Grade 12 Div. 3'!$B:$B,J$3)</f>
        <v>0</v>
      </c>
      <c r="K50" s="84">
        <f>COUNTIF('Grade 12 Div. 3'!$D:$D,J$3)</f>
        <v>0</v>
      </c>
      <c r="L50" s="78">
        <f>COUNTIF('Grade 12 Div. 3'!$B:$B,L$3)</f>
        <v>0</v>
      </c>
      <c r="M50" s="84">
        <f>COUNTIF('Grade 12 Div. 3'!$D:$D,L$3)</f>
        <v>0</v>
      </c>
      <c r="N50" s="78">
        <f>COUNTIF('Grade 12 Div. 3'!$B:$B,N$3)</f>
        <v>0</v>
      </c>
      <c r="O50" s="84">
        <f>COUNTIF('Grade 12 Div. 3'!$D:$D,N$3)</f>
        <v>0</v>
      </c>
      <c r="P50" s="78">
        <f>COUNTIF('Grade 12 Div. 3'!$B:$B,P$3)</f>
        <v>1</v>
      </c>
      <c r="Q50" s="84">
        <f>COUNTIF('Grade 12 Div. 3'!$D:$D,P$3)</f>
        <v>1</v>
      </c>
      <c r="R50" s="78">
        <f>COUNTIF('Grade 12 Div. 3'!$B:$B,R$3)</f>
        <v>0</v>
      </c>
      <c r="S50" s="84">
        <f>COUNTIF('Grade 12 Div. 3'!$D:$D,R$3)</f>
        <v>0</v>
      </c>
      <c r="T50" s="78">
        <f>COUNTIF('Grade 12 Div. 3'!$B:$B,T$3)-'Statistics (Prev. Clubs)'!AD49</f>
        <v>0</v>
      </c>
      <c r="U50" s="84">
        <f>COUNTIF('Grade 12 Div. 3'!$D:$D,T$3)-'Statistics (Prev. Clubs)'!AE49</f>
        <v>0</v>
      </c>
      <c r="V50" s="78">
        <f>COUNTIF('Grade 12 Div. 3'!$B:$B,V$3)</f>
        <v>0</v>
      </c>
      <c r="W50" s="84">
        <f>COUNTIF('Grade 12 Div. 3'!$D:$D,V$3)</f>
        <v>0</v>
      </c>
      <c r="X50" s="78">
        <f>COUNTIF('Grade 12 Div. 3'!$B:$B,X$3)</f>
        <v>1</v>
      </c>
      <c r="Y50" s="84">
        <f>COUNTIF('Grade 12 Div. 3'!$D:$D,X$3)</f>
        <v>0</v>
      </c>
      <c r="Z50" s="78">
        <f>COUNTIF('Grade 12 Div. 3'!$B:$B,Z$3)</f>
        <v>0</v>
      </c>
      <c r="AA50" s="84">
        <f>COUNTIF('Grade 12 Div. 3'!$D:$D,Z$3)</f>
        <v>0</v>
      </c>
      <c r="AB50" s="78">
        <f>COUNTIF('Grade 12 Div. 3'!$B:$B,AB$2)</f>
        <v>0</v>
      </c>
      <c r="AC50" s="84">
        <f>COUNTIF('Grade 12 Div. 3'!$D:$D,AB$2)</f>
        <v>0</v>
      </c>
      <c r="AD50" s="78">
        <f>COUNTIF('Grade 12 Div. 3'!$B:$B,AD$3)</f>
        <v>1</v>
      </c>
      <c r="AE50" s="84">
        <f>COUNTIF('Grade 12 Div. 3'!$D:$D,AD$3)</f>
        <v>1</v>
      </c>
      <c r="AF50" s="78">
        <f>COUNTIF('Grade 12 Div. 3'!$B:$B,AF$3)</f>
        <v>0</v>
      </c>
      <c r="AG50" s="84">
        <f>COUNTIF('Grade 12 Div. 3'!$D:$D,AF$3)</f>
        <v>0</v>
      </c>
      <c r="AH50" s="78">
        <f>COUNTIF('Grade 12 Div. 3'!$B:$B,AH$3)</f>
        <v>0</v>
      </c>
      <c r="AI50" s="84">
        <f>COUNTIF('Grade 12 Div. 3'!$D:$D,AH$3)</f>
        <v>0</v>
      </c>
      <c r="AJ50" s="78">
        <f>COUNTIF('Grade 12 Div. 3'!$B:$B,AJ$3)</f>
        <v>0</v>
      </c>
      <c r="AK50" s="84">
        <f>COUNTIF('Grade 12 Div. 3'!$D:$D,AJ$3)</f>
        <v>1</v>
      </c>
      <c r="AL50" s="78">
        <f>COUNTIF('Grade 12 Div. 3'!$B:$B,AL$3)</f>
        <v>0</v>
      </c>
      <c r="AM50" s="84">
        <f>COUNTIF('Grade 12 Div. 3'!$D:$D,AL$3)</f>
        <v>1</v>
      </c>
      <c r="AN50" s="78">
        <f>COUNTIF('Grade 12 Div. 3'!$B:$B,AN$3)</f>
        <v>0</v>
      </c>
      <c r="AO50" s="84">
        <f>COUNTIF('Grade 12 Div. 3'!$D:$D,AN$3)</f>
        <v>0</v>
      </c>
      <c r="AP50" s="78">
        <f>COUNTIF('Grade 12 Div. 3'!$B:$B,AP$3)</f>
        <v>2</v>
      </c>
      <c r="AQ50" s="84">
        <f>COUNTIF('Grade 12 Div. 3'!$D:$D,AP$3)</f>
        <v>2</v>
      </c>
      <c r="AR50" s="78">
        <f>COUNTIF('Grade 12 Div. 3'!$B:$B,AR$3)</f>
        <v>0</v>
      </c>
      <c r="AS50" s="84">
        <f>COUNTIF('Grade 12 Div. 3'!$D:$D,AR$3)</f>
        <v>0</v>
      </c>
      <c r="AT50" s="78">
        <f>COUNTIF('Grade 12 Div. 3'!$B:$B,AT$3)</f>
        <v>0</v>
      </c>
      <c r="AU50" s="84">
        <f>COUNTIF('Grade 12 Div. 3'!$D:$D,AT$3)</f>
        <v>0</v>
      </c>
      <c r="AV50" s="78">
        <f>COUNTIF('Grade 12 Div. 3'!$B:$B,AV$3)</f>
        <v>0</v>
      </c>
      <c r="AW50" s="84">
        <f>COUNTIF('Grade 12 Div. 3'!$D:$D,AV$3)</f>
        <v>0</v>
      </c>
      <c r="AX50" s="78">
        <f>COUNTIF('Grade 12 Div. 3'!$B:$B,AX$3)</f>
        <v>0</v>
      </c>
      <c r="AY50" s="84">
        <f>COUNTIF('Grade 12 Div. 3'!$D:$D,AX$3)</f>
        <v>0</v>
      </c>
      <c r="AZ50" s="78">
        <f>COUNTIF('Grade 12 Div. 3'!$B:$B,AZ$3)</f>
        <v>1</v>
      </c>
      <c r="BA50" s="144">
        <f>COUNTIF('Grade 12 Div. 3'!$D:$D,AZ$3)</f>
        <v>1</v>
      </c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5"/>
      <c r="BW50" s="75"/>
      <c r="BX50" s="75"/>
      <c r="BY50" s="75"/>
      <c r="BZ50" s="75"/>
      <c r="CA50" s="75"/>
      <c r="CB50" s="75"/>
      <c r="CC50" s="75"/>
      <c r="CD50" s="75"/>
      <c r="CE50" s="75"/>
    </row>
    <row r="51" spans="1:83" ht="20.100000000000001" customHeight="1" x14ac:dyDescent="0.3">
      <c r="A51" s="185" t="s">
        <v>825</v>
      </c>
      <c r="B51" s="81">
        <f>SUM(D51+F51+H51+J51+L51+N51+P51+R51+T51+V51+X51+Z51+AB51+AD51+AF51+AH51+AJ51+AL51+AN51+AP51+AR51+AT51+AV51+AX51+AZ51)</f>
        <v>200</v>
      </c>
      <c r="C51" s="81">
        <f>SUM(E51+G51+I51+K51+M51+O51+Q51+S51+U51+W51+Y51+AA51+AC51+AE51+AG51+AI51+AK51+AM51+AO51+AQ51+AS51+AU51+AW51+AY51+BA51)</f>
        <v>196</v>
      </c>
      <c r="D51" s="166">
        <f>SUM(D52:D63)</f>
        <v>14</v>
      </c>
      <c r="E51" s="161">
        <f>SUM(E52:E63)</f>
        <v>18</v>
      </c>
      <c r="F51" s="67">
        <f t="shared" ref="F51:BA51" si="10">SUM(F52:F63)</f>
        <v>18</v>
      </c>
      <c r="G51" s="161">
        <f t="shared" si="10"/>
        <v>16</v>
      </c>
      <c r="H51" s="67">
        <f t="shared" si="10"/>
        <v>9</v>
      </c>
      <c r="I51" s="161">
        <f t="shared" si="10"/>
        <v>8</v>
      </c>
      <c r="J51" s="67">
        <f>SUM(J52:J63)</f>
        <v>1</v>
      </c>
      <c r="K51" s="161">
        <f>SUM(K52:K63)</f>
        <v>1</v>
      </c>
      <c r="L51" s="67">
        <f t="shared" si="10"/>
        <v>5</v>
      </c>
      <c r="M51" s="161">
        <f t="shared" si="10"/>
        <v>6</v>
      </c>
      <c r="N51" s="67">
        <f t="shared" si="10"/>
        <v>2</v>
      </c>
      <c r="O51" s="161">
        <f t="shared" si="10"/>
        <v>2</v>
      </c>
      <c r="P51" s="67">
        <f t="shared" si="10"/>
        <v>6</v>
      </c>
      <c r="Q51" s="161">
        <f t="shared" si="10"/>
        <v>4</v>
      </c>
      <c r="R51" s="67">
        <f t="shared" si="10"/>
        <v>4</v>
      </c>
      <c r="S51" s="161">
        <f t="shared" si="10"/>
        <v>7</v>
      </c>
      <c r="T51" s="67">
        <f t="shared" si="10"/>
        <v>22</v>
      </c>
      <c r="U51" s="161">
        <f t="shared" si="10"/>
        <v>21</v>
      </c>
      <c r="V51" s="67">
        <f t="shared" si="10"/>
        <v>14</v>
      </c>
      <c r="W51" s="161">
        <f t="shared" si="10"/>
        <v>10</v>
      </c>
      <c r="X51" s="67">
        <f t="shared" si="10"/>
        <v>4</v>
      </c>
      <c r="Y51" s="161">
        <f t="shared" si="10"/>
        <v>6</v>
      </c>
      <c r="Z51" s="67">
        <f t="shared" si="10"/>
        <v>16</v>
      </c>
      <c r="AA51" s="161">
        <f t="shared" si="10"/>
        <v>11</v>
      </c>
      <c r="AB51" s="67">
        <f t="shared" si="10"/>
        <v>24</v>
      </c>
      <c r="AC51" s="161">
        <f t="shared" si="10"/>
        <v>26</v>
      </c>
      <c r="AD51" s="67">
        <f t="shared" si="10"/>
        <v>22</v>
      </c>
      <c r="AE51" s="161">
        <f t="shared" si="10"/>
        <v>24</v>
      </c>
      <c r="AF51" s="67">
        <f t="shared" si="10"/>
        <v>3</v>
      </c>
      <c r="AG51" s="161">
        <f t="shared" si="10"/>
        <v>4</v>
      </c>
      <c r="AH51" s="67">
        <f t="shared" si="10"/>
        <v>0</v>
      </c>
      <c r="AI51" s="161">
        <f t="shared" si="10"/>
        <v>0</v>
      </c>
      <c r="AJ51" s="67">
        <f t="shared" si="10"/>
        <v>2</v>
      </c>
      <c r="AK51" s="161">
        <f t="shared" si="10"/>
        <v>3</v>
      </c>
      <c r="AL51" s="67">
        <f t="shared" si="10"/>
        <v>3</v>
      </c>
      <c r="AM51" s="161">
        <f t="shared" si="10"/>
        <v>3</v>
      </c>
      <c r="AN51" s="67">
        <f t="shared" si="10"/>
        <v>1</v>
      </c>
      <c r="AO51" s="161">
        <f t="shared" si="10"/>
        <v>2</v>
      </c>
      <c r="AP51" s="67">
        <f t="shared" si="10"/>
        <v>15</v>
      </c>
      <c r="AQ51" s="161">
        <f t="shared" si="10"/>
        <v>14</v>
      </c>
      <c r="AR51" s="67">
        <f t="shared" si="10"/>
        <v>0</v>
      </c>
      <c r="AS51" s="161">
        <f t="shared" si="10"/>
        <v>0</v>
      </c>
      <c r="AT51" s="67">
        <f t="shared" si="10"/>
        <v>8</v>
      </c>
      <c r="AU51" s="161">
        <f t="shared" si="10"/>
        <v>3</v>
      </c>
      <c r="AV51" s="67">
        <f t="shared" si="10"/>
        <v>0</v>
      </c>
      <c r="AW51" s="161">
        <f t="shared" si="10"/>
        <v>0</v>
      </c>
      <c r="AX51" s="67">
        <f t="shared" si="10"/>
        <v>1</v>
      </c>
      <c r="AY51" s="161">
        <f t="shared" si="10"/>
        <v>1</v>
      </c>
      <c r="AZ51" s="67">
        <f t="shared" si="10"/>
        <v>6</v>
      </c>
      <c r="BA51" s="161">
        <f t="shared" si="10"/>
        <v>6</v>
      </c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  <c r="BM51" s="75"/>
      <c r="BN51" s="75"/>
      <c r="BO51" s="75"/>
      <c r="BP51" s="75"/>
      <c r="BQ51" s="75"/>
      <c r="BR51" s="75"/>
      <c r="BS51" s="75"/>
      <c r="BT51" s="75"/>
      <c r="BU51" s="75"/>
      <c r="BV51" s="75"/>
      <c r="BW51" s="75"/>
      <c r="BX51" s="75"/>
      <c r="BY51" s="75"/>
      <c r="BZ51" s="75"/>
      <c r="CA51" s="75"/>
      <c r="CB51" s="75"/>
      <c r="CC51" s="75"/>
      <c r="CD51" s="75"/>
      <c r="CE51" s="75"/>
    </row>
    <row r="52" spans="1:83" ht="20.100000000000001" customHeight="1" x14ac:dyDescent="0.3">
      <c r="A52" s="156" t="s">
        <v>877</v>
      </c>
      <c r="B52" s="76">
        <f t="shared" ref="B52:B54" si="11">SUM(D52+F52+H52+L52+N52+P52+R52+T52+V52+X52+Z52+AB52+AD52+AF52+AH52+AJ52+AL52+AN52+AP52+AR52+AT52+AV52+AX52+AZ52)</f>
        <v>13</v>
      </c>
      <c r="C52" s="77">
        <f t="shared" ref="C52:C54" si="12">SUM(E52+G52+I52+M52+O52+Q52+S52+U52+W52+Y52+AA52+AC52+AE52+AG52+AI52+AK52+AM52+AO52+AQ52+AS52+AU52+AW52+AY52+BA52)</f>
        <v>14</v>
      </c>
      <c r="D52" s="168">
        <f>COUNTIF('Men''s First Reserve'!$B:$B,D$3)</f>
        <v>1</v>
      </c>
      <c r="E52" s="162">
        <f>COUNTIF('Men''s First Reserve'!$D:$D,D$3)</f>
        <v>1</v>
      </c>
      <c r="F52" s="78">
        <f>COUNTIF('Men''s First Reserve'!$B:$B,F$3)</f>
        <v>0</v>
      </c>
      <c r="G52" s="84">
        <f>COUNTIF('Men''s First Reserve'!$D:$D,F$3)</f>
        <v>0</v>
      </c>
      <c r="H52" s="78">
        <f>COUNTIF('Men''s First Reserve'!$B:$B,H$3)</f>
        <v>3</v>
      </c>
      <c r="I52" s="84">
        <f>COUNTIF('Men''s First Reserve'!$D:$D,H$3)</f>
        <v>4</v>
      </c>
      <c r="J52" s="78">
        <f>COUNTIF('Men''s First Reserve'!$B:$B,J$3)</f>
        <v>0</v>
      </c>
      <c r="K52" s="84">
        <f>COUNTIF('Men''s First Reserve'!$D:$D,J$3)</f>
        <v>0</v>
      </c>
      <c r="L52" s="78">
        <f>COUNTIF('Men''s First Reserve'!$B:$B,L$3)</f>
        <v>0</v>
      </c>
      <c r="M52" s="84">
        <f>COUNTIF('Men''s First Reserve'!$D:$D,L$3)</f>
        <v>0</v>
      </c>
      <c r="N52" s="78">
        <f>COUNTIF('Men''s First Reserve'!$B:$B,N$3)</f>
        <v>0</v>
      </c>
      <c r="O52" s="84">
        <f>COUNTIF('Men''s First Reserve'!$D:$D,N$3)</f>
        <v>0</v>
      </c>
      <c r="P52" s="78">
        <f>COUNTIF('Men''s First Reserve'!$B:$B,P$3)</f>
        <v>0</v>
      </c>
      <c r="Q52" s="84">
        <f>COUNTIF('Men''s First Reserve'!$D:$D,P$3)</f>
        <v>0</v>
      </c>
      <c r="R52" s="78">
        <f>COUNTIF('Men''s First Reserve'!$B:$B,R$3)</f>
        <v>0</v>
      </c>
      <c r="S52" s="84">
        <f>COUNTIF('Men''s First Reserve'!$D:$D,R$3)</f>
        <v>0</v>
      </c>
      <c r="T52" s="78">
        <f>COUNTIF('Men''s First Reserve'!$B:$B,T$3)</f>
        <v>2</v>
      </c>
      <c r="U52" s="84">
        <f>COUNTIF('Men''s First Reserve'!$D:$D,T$3)</f>
        <v>2</v>
      </c>
      <c r="V52" s="78">
        <f>COUNTIF('Men''s First Reserve'!$B:$B,V$3)</f>
        <v>1</v>
      </c>
      <c r="W52" s="84">
        <f>COUNTIF('Men''s First Reserve'!$D:$D,V$3)</f>
        <v>1</v>
      </c>
      <c r="X52" s="78">
        <f>COUNTIF('Men''s First Reserve'!$B:$B,X$3)</f>
        <v>0</v>
      </c>
      <c r="Y52" s="84">
        <f>COUNTIF('Men''s First Reserve'!$D:$D,X$3)</f>
        <v>0</v>
      </c>
      <c r="Z52" s="78">
        <f>COUNTIF('Men''s First Reserve'!$B:$B,Z$3)</f>
        <v>1</v>
      </c>
      <c r="AA52" s="84">
        <f>COUNTIF('Men''s First Reserve'!$D:$D,Z$3)</f>
        <v>2</v>
      </c>
      <c r="AB52" s="78">
        <f>COUNTIF('Men''s First Reserve'!$B:$B,AB$2)</f>
        <v>2</v>
      </c>
      <c r="AC52" s="84">
        <f>COUNTIF('Men''s First Reserve'!$D:$D,AB$2)</f>
        <v>0</v>
      </c>
      <c r="AD52" s="78">
        <f>COUNTIF('Men''s First Reserve'!$B:$B,AD$3)</f>
        <v>1</v>
      </c>
      <c r="AE52" s="84">
        <f>COUNTIF('Men''s First Reserve'!$D:$D,AD$3)</f>
        <v>1</v>
      </c>
      <c r="AF52" s="78">
        <f>COUNTIF('Men''s First Reserve'!$B:$B,AF$3)</f>
        <v>0</v>
      </c>
      <c r="AG52" s="84">
        <f>COUNTIF('Men''s First Reserve'!$D:$D,AF$3)</f>
        <v>0</v>
      </c>
      <c r="AH52" s="78">
        <f>COUNTIF('Men''s First Reserve'!$B:$B,AH$3)</f>
        <v>0</v>
      </c>
      <c r="AI52" s="84">
        <f>COUNTIF('Men''s First Reserve'!$D:$D,AH$3)</f>
        <v>0</v>
      </c>
      <c r="AJ52" s="78">
        <f>COUNTIF('Men''s First Reserve'!$B:$B,AJ$3)</f>
        <v>0</v>
      </c>
      <c r="AK52" s="84">
        <f>COUNTIF('Men''s First Reserve'!$D:$D,AJ$3)</f>
        <v>0</v>
      </c>
      <c r="AL52" s="78">
        <f>COUNTIF('Men''s First Reserve'!$B:$B,AL$3)</f>
        <v>0</v>
      </c>
      <c r="AM52" s="84">
        <f>COUNTIF('Men''s First Reserve'!$D:$D,AL$3)</f>
        <v>0</v>
      </c>
      <c r="AN52" s="78">
        <f>COUNTIF('Men''s First Reserve'!$B:$B,AN$3)</f>
        <v>0</v>
      </c>
      <c r="AO52" s="84">
        <f>COUNTIF('Men''s First Reserve'!$D:$D,AN$3)</f>
        <v>0</v>
      </c>
      <c r="AP52" s="78">
        <f>COUNTIF('Men''s First Reserve'!$B:$B,AP$3)</f>
        <v>2</v>
      </c>
      <c r="AQ52" s="84">
        <f>COUNTIF('Men''s First Reserve'!$D:$D,AP$3)</f>
        <v>3</v>
      </c>
      <c r="AR52" s="78">
        <f>COUNTIF('Men''s First Reserve'!$B:$B,AR$3)</f>
        <v>0</v>
      </c>
      <c r="AS52" s="84">
        <f>COUNTIF('Men''s First Reserve'!$D:$D,AR$3)</f>
        <v>0</v>
      </c>
      <c r="AT52" s="78">
        <f>COUNTIF('Men''s First Reserve'!$B:$B,AT$3)</f>
        <v>0</v>
      </c>
      <c r="AU52" s="84">
        <f>COUNTIF('Men''s First Reserve'!$D:$D,AT$3)</f>
        <v>0</v>
      </c>
      <c r="AV52" s="78">
        <f>COUNTIF('Men''s First Reserve'!$B:$B,AV$3)</f>
        <v>0</v>
      </c>
      <c r="AW52" s="84">
        <f>COUNTIF('Men''s First Reserve'!$D:$D,AV$3)</f>
        <v>0</v>
      </c>
      <c r="AX52" s="78">
        <f>COUNTIF('Men''s First Reserve'!$B:$B,AX$3)</f>
        <v>0</v>
      </c>
      <c r="AY52" s="84">
        <f>COUNTIF('Men''s First Reserve'!$D:$D,AX$3)</f>
        <v>0</v>
      </c>
      <c r="AZ52" s="78">
        <f>COUNTIF('Men''s First Reserve'!$B:$B,AZ$3)</f>
        <v>0</v>
      </c>
      <c r="BA52" s="144">
        <f>COUNTIF('Men''s First Reserve'!$D:$D,AZ$3)</f>
        <v>0</v>
      </c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75"/>
      <c r="CB52" s="75"/>
      <c r="CC52" s="75"/>
      <c r="CD52" s="75"/>
      <c r="CE52" s="75"/>
    </row>
    <row r="53" spans="1:83" ht="20.100000000000001" customHeight="1" x14ac:dyDescent="0.3">
      <c r="A53" s="156" t="s">
        <v>878</v>
      </c>
      <c r="B53" s="76">
        <f t="shared" ref="B53" si="13">SUM(D53+F53+H53+L53+N53+P53+R53+T53+V53+X53+Z53+AB53+AD53+AF53+AH53+AJ53+AL53+AN53+AP53+AR53+AT53+AV53+AX53+AZ53)</f>
        <v>3</v>
      </c>
      <c r="C53" s="77">
        <f t="shared" ref="C53" si="14">SUM(E53+G53+I53+M53+O53+Q53+S53+U53+W53+Y53+AA53+AC53+AE53+AG53+AI53+AK53+AM53+AO53+AQ53+AS53+AU53+AW53+AY53+BA53)</f>
        <v>3</v>
      </c>
      <c r="D53" s="168">
        <f>COUNTIF('Men''s Second Reserve'!$B:$B,D$3)</f>
        <v>0</v>
      </c>
      <c r="E53" s="162">
        <f>COUNTIF('Men''s Second Reserve'!$D:$D,D$3)</f>
        <v>0</v>
      </c>
      <c r="F53" s="168">
        <f>COUNTIF('Men''s Second Reserve'!$B:$B,F$3)</f>
        <v>0</v>
      </c>
      <c r="G53" s="162">
        <f>COUNTIF('Men''s Second Reserve'!$D:$D,F$3)</f>
        <v>1</v>
      </c>
      <c r="H53" s="168">
        <f>COUNTIF('Men''s Second Reserve'!$B:$B,H$3)</f>
        <v>2</v>
      </c>
      <c r="I53" s="162">
        <f>COUNTIF('Men''s Second Reserve'!$D:$D,H$3)</f>
        <v>1</v>
      </c>
      <c r="J53" s="168">
        <f>COUNTIF('Men''s Second Reserve'!$B:$B,J$3)</f>
        <v>0</v>
      </c>
      <c r="K53" s="162">
        <f>COUNTIF('Men''s Second Reserve'!$D:$D,J$3)</f>
        <v>0</v>
      </c>
      <c r="L53" s="168">
        <f>COUNTIF('Men''s Second Reserve'!$B:$B,L$3)</f>
        <v>0</v>
      </c>
      <c r="M53" s="162">
        <f>COUNTIF('Men''s Second Reserve'!$D:$D,L$3)</f>
        <v>0</v>
      </c>
      <c r="N53" s="168">
        <f>COUNTIF('Men''s Second Reserve'!$B:$B,N$3)</f>
        <v>0</v>
      </c>
      <c r="O53" s="162">
        <f>COUNTIF('Men''s Second Reserve'!$D:$D,N$3)</f>
        <v>0</v>
      </c>
      <c r="P53" s="168">
        <f>COUNTIF('Men''s Second Reserve'!$B:$B,P$3)</f>
        <v>0</v>
      </c>
      <c r="Q53" s="162">
        <f>COUNTIF('Men''s Second Reserve'!$D:$D,P$3)</f>
        <v>0</v>
      </c>
      <c r="R53" s="168">
        <f>COUNTIF('Men''s Second Reserve'!$B:$B,R$3)</f>
        <v>0</v>
      </c>
      <c r="S53" s="162">
        <f>COUNTIF('Men''s Second Reserve'!$D:$D,R$3)</f>
        <v>0</v>
      </c>
      <c r="T53" s="168">
        <f>COUNTIF('Men''s Second Reserve'!$B:$B,T$3)</f>
        <v>0</v>
      </c>
      <c r="U53" s="162">
        <f>COUNTIF('Men''s Second Reserve'!$D:$D,T$3)</f>
        <v>0</v>
      </c>
      <c r="V53" s="168">
        <f>COUNTIF('Men''s Second Reserve'!$B:$B,V$3)</f>
        <v>0</v>
      </c>
      <c r="W53" s="162">
        <f>COUNTIF('Men''s Second Reserve'!$D:$D,V$3)</f>
        <v>0</v>
      </c>
      <c r="X53" s="168">
        <f>COUNTIF('Men''s Second Reserve'!$B:$B,X$3)</f>
        <v>0</v>
      </c>
      <c r="Y53" s="162">
        <f>COUNTIF('Men''s Second Reserve'!$D:$D,X$3)</f>
        <v>0</v>
      </c>
      <c r="Z53" s="168">
        <f>COUNTIF('Men''s Second Reserve'!$B:$B,Z$3)</f>
        <v>0</v>
      </c>
      <c r="AA53" s="162">
        <f>COUNTIF('Men''s Second Reserve'!$D:$D,Z$3)</f>
        <v>0</v>
      </c>
      <c r="AB53" s="168">
        <f>COUNTIF('Men''s Second Reserve'!$B:$B,AB$2)</f>
        <v>0</v>
      </c>
      <c r="AC53" s="162">
        <f>COUNTIF('Men''s Second Reserve'!$D:$D,AB$2)</f>
        <v>0</v>
      </c>
      <c r="AD53" s="168">
        <f>COUNTIF('Men''s Second Reserve'!$B:$B,AD$3)</f>
        <v>0</v>
      </c>
      <c r="AE53" s="162">
        <f>COUNTIF('Men''s Second Reserve'!$D:$D,AD$3)</f>
        <v>0</v>
      </c>
      <c r="AF53" s="168">
        <f>COUNTIF('Men''s Second Reserve'!$B:$B,AF$3)</f>
        <v>0</v>
      </c>
      <c r="AG53" s="162">
        <f>COUNTIF('Men''s Second Reserve'!$D:$D,AF$3)</f>
        <v>0</v>
      </c>
      <c r="AH53" s="168">
        <f>COUNTIF('Men''s Second Reserve'!$B:$B,AH$3)</f>
        <v>0</v>
      </c>
      <c r="AI53" s="162">
        <f>COUNTIF('Men''s Second Reserve'!$D:$D,AH$3)</f>
        <v>0</v>
      </c>
      <c r="AJ53" s="168">
        <f>COUNTIF('Men''s Second Reserve'!$B:$B,AJ$3)</f>
        <v>0</v>
      </c>
      <c r="AK53" s="162">
        <f>COUNTIF('Men''s Second Reserve'!$D:$D,AJ$3)</f>
        <v>0</v>
      </c>
      <c r="AL53" s="168">
        <f>COUNTIF('Men''s Second Reserve'!$B:$B,AL$3)</f>
        <v>0</v>
      </c>
      <c r="AM53" s="162">
        <f>COUNTIF('Men''s Second Reserve'!$D:$D,AL$3)</f>
        <v>0</v>
      </c>
      <c r="AN53" s="168">
        <f>COUNTIF('Men''s Second Reserve'!$B:$B,AN$3)</f>
        <v>0</v>
      </c>
      <c r="AO53" s="162">
        <f>COUNTIF('Men''s Second Reserve'!$D:$D,AN$3)</f>
        <v>0</v>
      </c>
      <c r="AP53" s="168">
        <f>COUNTIF('Men''s Second Reserve'!$B:$B,AP$3)</f>
        <v>0</v>
      </c>
      <c r="AQ53" s="162">
        <f>COUNTIF('Men''s Second Reserve'!$D:$D,AP$3)</f>
        <v>0</v>
      </c>
      <c r="AR53" s="168">
        <f>COUNTIF('Men''s Second Reserve'!$B:$B,AR$3)</f>
        <v>0</v>
      </c>
      <c r="AS53" s="162">
        <f>COUNTIF('Men''s Second Reserve'!$D:$D,AR$3)</f>
        <v>0</v>
      </c>
      <c r="AT53" s="168">
        <f>COUNTIF('Men''s Second Reserve'!$B:$B,AT$3)</f>
        <v>1</v>
      </c>
      <c r="AU53" s="162">
        <f>COUNTIF('Men''s Second Reserve'!$D:$D,AT$3)</f>
        <v>1</v>
      </c>
      <c r="AV53" s="168">
        <f>COUNTIF('Men''s Second Reserve'!$B:$B,AV$3)</f>
        <v>0</v>
      </c>
      <c r="AW53" s="162">
        <f>COUNTIF('Men''s Second Reserve'!$D:$D,AV$3)</f>
        <v>0</v>
      </c>
      <c r="AX53" s="168">
        <f>COUNTIF('Men''s Second Reserve'!$B:$B,AX$3)</f>
        <v>0</v>
      </c>
      <c r="AY53" s="162">
        <f>COUNTIF('Men''s Second Reserve'!$D:$D,AX$3)</f>
        <v>0</v>
      </c>
      <c r="AZ53" s="168">
        <f>COUNTIF('Men''s Second Reserve'!$B:$B,AZ$3)</f>
        <v>0</v>
      </c>
      <c r="BA53" s="170">
        <f>COUNTIF('Men''s Second Reserve'!$D:$D,AZ$3)</f>
        <v>0</v>
      </c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75"/>
      <c r="CB53" s="75"/>
      <c r="CC53" s="75"/>
      <c r="CD53" s="75"/>
      <c r="CE53" s="75"/>
    </row>
    <row r="54" spans="1:83" ht="20.100000000000001" customHeight="1" x14ac:dyDescent="0.3">
      <c r="A54" s="156" t="s">
        <v>826</v>
      </c>
      <c r="B54" s="76">
        <f t="shared" si="11"/>
        <v>10</v>
      </c>
      <c r="C54" s="77">
        <f t="shared" si="12"/>
        <v>9</v>
      </c>
      <c r="D54" s="168">
        <f>COUNTIF('Men''s Over 35''s'!$B:$B,D$3)</f>
        <v>0</v>
      </c>
      <c r="E54" s="84">
        <f>COUNTIF('Men''s Over 35''s'!$D:$D,D$3)</f>
        <v>0</v>
      </c>
      <c r="F54" s="78">
        <f>COUNTIF('Men''s Over 35''s'!$B:$B,F$3)</f>
        <v>0</v>
      </c>
      <c r="G54" s="84">
        <f>COUNTIF('Men''s Over 35''s'!$D:$D,F$3)</f>
        <v>0</v>
      </c>
      <c r="H54" s="78">
        <f>COUNTIF('Men''s Over 35''s'!$B:$B,H$3)</f>
        <v>0</v>
      </c>
      <c r="I54" s="84">
        <f>COUNTIF('Men''s Over 35''s'!$D:$D,H$3)</f>
        <v>0</v>
      </c>
      <c r="J54" s="78">
        <f>COUNTIF('Men''s Over 35''s'!$B:$B,J$3)</f>
        <v>0</v>
      </c>
      <c r="K54" s="84">
        <f>COUNTIF('Men''s Over 35''s'!$D:$D,J$3)</f>
        <v>0</v>
      </c>
      <c r="L54" s="78">
        <f>COUNTIF('Men''s Over 35''s'!$B:$B,L$3)</f>
        <v>2</v>
      </c>
      <c r="M54" s="84">
        <f>COUNTIF('Men''s Over 35''s'!$D:$D,L$3)</f>
        <v>2</v>
      </c>
      <c r="N54" s="78">
        <f>COUNTIF('Men''s Over 35''s'!$B:$B,N$3)</f>
        <v>0</v>
      </c>
      <c r="O54" s="84">
        <f>COUNTIF('Men''s Over 35''s'!$D:$D,N$3)</f>
        <v>0</v>
      </c>
      <c r="P54" s="78">
        <f>COUNTIF('Men''s Over 35''s'!$B:$B,P$3)</f>
        <v>0</v>
      </c>
      <c r="Q54" s="84">
        <f>COUNTIF('Men''s Over 35''s'!$D:$D,P$3)</f>
        <v>0</v>
      </c>
      <c r="R54" s="78">
        <f>COUNTIF('Men''s Over 35''s'!$B:$B,R$3)</f>
        <v>0</v>
      </c>
      <c r="S54" s="84">
        <f>COUNTIF('Men''s Over 35''s'!$D:$D,R$3)</f>
        <v>0</v>
      </c>
      <c r="T54" s="78">
        <f>COUNTIF('Men''s Over 35''s'!$B:$B,T$3)</f>
        <v>0</v>
      </c>
      <c r="U54" s="84">
        <f>COUNTIF('Men''s Over 35''s'!$D:$D,T$3)</f>
        <v>0</v>
      </c>
      <c r="V54" s="78">
        <f>COUNTIF('Men''s Over 35''s'!$B:$B,V$3)</f>
        <v>4</v>
      </c>
      <c r="W54" s="84">
        <f>COUNTIF('Men''s Over 35''s'!$D:$D,V$3)</f>
        <v>1</v>
      </c>
      <c r="X54" s="78">
        <f>COUNTIF('Men''s Over 35''s'!$B:$B,X$3)</f>
        <v>0</v>
      </c>
      <c r="Y54" s="84">
        <f>COUNTIF('Men''s Over 35''s'!$D:$D,X$3)</f>
        <v>0</v>
      </c>
      <c r="Z54" s="78">
        <f>COUNTIF('Men''s Over 35''s'!$B:$B,Z$3)</f>
        <v>1</v>
      </c>
      <c r="AA54" s="84">
        <f>COUNTIF('Men''s Over 35''s'!$D:$D,Z$3)</f>
        <v>0</v>
      </c>
      <c r="AB54" s="78">
        <f>COUNTIF('Men''s Over 35''s'!$B:$B,AB$2)</f>
        <v>0</v>
      </c>
      <c r="AC54" s="84">
        <f>COUNTIF('Men''s Over 35''s'!$D:$D,AB$2)</f>
        <v>0</v>
      </c>
      <c r="AD54" s="78">
        <f>COUNTIF('Men''s Over 35''s'!$B:$B,AD$3)</f>
        <v>3</v>
      </c>
      <c r="AE54" s="84">
        <f>COUNTIF('Men''s Over 35''s'!$D:$D,AD$3)</f>
        <v>5</v>
      </c>
      <c r="AF54" s="78">
        <f>COUNTIF('Men''s Over 35''s'!$B:$B,AF$3)</f>
        <v>0</v>
      </c>
      <c r="AG54" s="84">
        <f>COUNTIF('Men''s Over 35''s'!$D:$D,AF$3)</f>
        <v>0</v>
      </c>
      <c r="AH54" s="78">
        <f>COUNTIF('Men''s Over 35''s'!$B:$B,AH$3)</f>
        <v>0</v>
      </c>
      <c r="AI54" s="84">
        <f>COUNTIF('Men''s Over 35''s'!$D:$D,AH$3)</f>
        <v>0</v>
      </c>
      <c r="AJ54" s="78">
        <f>COUNTIF('Men''s Over 35''s'!$B:$B,AJ$3)</f>
        <v>0</v>
      </c>
      <c r="AK54" s="84">
        <f>COUNTIF('Men''s Over 35''s'!$D:$D,AJ$3)</f>
        <v>0</v>
      </c>
      <c r="AL54" s="78">
        <f>COUNTIF('Men''s Over 35''s'!$B:$B,AL$3)</f>
        <v>0</v>
      </c>
      <c r="AM54" s="84">
        <f>COUNTIF('Men''s Over 35''s'!$D:$D,AL$3)</f>
        <v>0</v>
      </c>
      <c r="AN54" s="78">
        <f>COUNTIF('Men''s Over 35''s'!$B:$B,AN$3)</f>
        <v>0</v>
      </c>
      <c r="AO54" s="84">
        <f>COUNTIF('Men''s Over 35''s'!$D:$D,AN$3)</f>
        <v>0</v>
      </c>
      <c r="AP54" s="78">
        <f>COUNTIF('Men''s Over 35''s'!$B:$B,AP$3)</f>
        <v>0</v>
      </c>
      <c r="AQ54" s="84">
        <f>COUNTIF('Men''s Over 35''s'!$D:$D,AP$3)</f>
        <v>0</v>
      </c>
      <c r="AR54" s="78">
        <f>COUNTIF('Men''s Over 35''s'!$B:$B,AR$3)</f>
        <v>0</v>
      </c>
      <c r="AS54" s="84">
        <f>COUNTIF('Men''s Over 35''s'!$D:$D,AR$3)</f>
        <v>0</v>
      </c>
      <c r="AT54" s="78">
        <f>COUNTIF('Men''s Over 35''s'!$B:$B,AT$3)</f>
        <v>0</v>
      </c>
      <c r="AU54" s="84">
        <f>COUNTIF('Men''s Over 35''s'!$D:$D,AT$3)</f>
        <v>1</v>
      </c>
      <c r="AV54" s="78">
        <f>COUNTIF('Men''s Over 35''s'!$B:$B,AV$3)</f>
        <v>0</v>
      </c>
      <c r="AW54" s="84">
        <f>COUNTIF('Men''s Over 35''s'!$D:$D,AV$3)</f>
        <v>0</v>
      </c>
      <c r="AX54" s="78">
        <f>COUNTIF('Men''s Over 35''s'!$B:$B,AX$3)</f>
        <v>0</v>
      </c>
      <c r="AY54" s="84">
        <f>COUNTIF('Men''s Over 35''s'!$D:$D,AX$3)</f>
        <v>0</v>
      </c>
      <c r="AZ54" s="78">
        <f>COUNTIF('Men''s Over 35''s'!$B:$B,AZ$3)</f>
        <v>0</v>
      </c>
      <c r="BA54" s="144">
        <f>COUNTIF('Men''s Over 35''s'!$D:$D,AZ$3)</f>
        <v>0</v>
      </c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  <c r="BT54" s="75"/>
      <c r="BU54" s="75"/>
      <c r="BV54" s="75"/>
      <c r="BW54" s="75"/>
      <c r="BX54" s="75"/>
      <c r="BY54" s="75"/>
      <c r="BZ54" s="75"/>
      <c r="CA54" s="75"/>
      <c r="CB54" s="75"/>
      <c r="CC54" s="75"/>
      <c r="CD54" s="75"/>
      <c r="CE54" s="75"/>
    </row>
    <row r="55" spans="1:83" ht="20.100000000000001" customHeight="1" x14ac:dyDescent="0.3">
      <c r="A55" s="156" t="s">
        <v>827</v>
      </c>
      <c r="B55" s="76">
        <f t="shared" ref="B55:B63" si="15">SUM(D55+F55+H55+L55+N55+P55+R55+T55+V55+X55+Z55+AB55+AD55+AF55+AH55+AJ55+AL55+AN55+AP55+AR55+AT55+AV55+AX55+AZ55)</f>
        <v>39</v>
      </c>
      <c r="C55" s="77">
        <f t="shared" ref="C55:C63" si="16">SUM(E55+G55+I55+M55+O55+Q55+S55+U55+W55+Y55+AA55+AC55+AE55+AG55+AI55+AK55+AM55+AO55+AQ55+AS55+AU55+AW55+AY55+BA55)</f>
        <v>32</v>
      </c>
      <c r="D55" s="168">
        <f>COUNTIF('Grade 11 Div. 1'!$B:$B,D$3)</f>
        <v>3</v>
      </c>
      <c r="E55" s="84">
        <f>COUNTIF('Grade 11 Div. 1'!$D:$D,D$3)</f>
        <v>2</v>
      </c>
      <c r="F55" s="78">
        <f>COUNTIF('Grade 11 Div. 1'!$B:$B,F$3)</f>
        <v>3</v>
      </c>
      <c r="G55" s="84">
        <f>COUNTIF('Grade 11 Div. 1'!$D:$D,F$3)</f>
        <v>1</v>
      </c>
      <c r="H55" s="78">
        <f>COUNTIF('Grade 11 Div. 1'!$B:$B,H$3)</f>
        <v>0</v>
      </c>
      <c r="I55" s="84">
        <f>COUNTIF('Grade 11 Div. 1'!$D:$D,H$3)</f>
        <v>0</v>
      </c>
      <c r="J55" s="78">
        <f>COUNTIF('Grade 11 Div. 1'!$B:$B,J$3)</f>
        <v>0</v>
      </c>
      <c r="K55" s="84">
        <f>COUNTIF('Grade 11 Div. 1'!$D:$D,J$3)</f>
        <v>0</v>
      </c>
      <c r="L55" s="78">
        <f>COUNTIF('Grade 11 Div. 1'!$B:$B,L$3)</f>
        <v>1</v>
      </c>
      <c r="M55" s="84">
        <f>COUNTIF('Grade 11 Div. 1'!$D:$D,L$3)</f>
        <v>3</v>
      </c>
      <c r="N55" s="78">
        <f>COUNTIF('Grade 11 Div. 1'!$B:$B,N$3)</f>
        <v>0</v>
      </c>
      <c r="O55" s="84">
        <f>COUNTIF('Grade 11 Div. 1'!$D:$D,N$3)</f>
        <v>0</v>
      </c>
      <c r="P55" s="78">
        <f>COUNTIF('Grade 11 Div. 1'!$B:$B,P$3)</f>
        <v>0</v>
      </c>
      <c r="Q55" s="84">
        <f>COUNTIF('Grade 11 Div. 1'!$D:$D,P$3)</f>
        <v>0</v>
      </c>
      <c r="R55" s="78">
        <f>COUNTIF('Grade 11 Div. 1'!$B:$B,R$3)</f>
        <v>0</v>
      </c>
      <c r="S55" s="84">
        <f>COUNTIF('Grade 11 Div. 1'!$D:$D,R$3)</f>
        <v>0</v>
      </c>
      <c r="T55" s="78">
        <f>COUNTIF('Grade 11 Div. 1'!$B:$B,T$3)</f>
        <v>9</v>
      </c>
      <c r="U55" s="84">
        <f>COUNTIF('Grade 11 Div. 1'!$D:$D,T$3)</f>
        <v>10</v>
      </c>
      <c r="V55" s="78">
        <f>COUNTIF('Grade 11 Div. 1'!$B:$B,V$3)</f>
        <v>3</v>
      </c>
      <c r="W55" s="84">
        <f>COUNTIF('Grade 11 Div. 1'!$D:$D,V$3)</f>
        <v>1</v>
      </c>
      <c r="X55" s="78">
        <f>COUNTIF('Grade 11 Div. 1'!$B:$B,X$3)</f>
        <v>1</v>
      </c>
      <c r="Y55" s="84">
        <f>COUNTIF('Grade 11 Div. 1'!$D:$D,X$3)</f>
        <v>1</v>
      </c>
      <c r="Z55" s="78">
        <f>COUNTIF('Grade 11 Div. 1'!$B:$B,Z$3)</f>
        <v>3</v>
      </c>
      <c r="AA55" s="84">
        <f>COUNTIF('Grade 11 Div. 1'!$D:$D,Z$3)</f>
        <v>1</v>
      </c>
      <c r="AB55" s="78">
        <f>COUNTIF('Grade 11 Div. 1'!$B:$B,AB$2)</f>
        <v>9</v>
      </c>
      <c r="AC55" s="84">
        <f>COUNTIF('Grade 11 Div. 1'!$D:$D,AB$2)</f>
        <v>8</v>
      </c>
      <c r="AD55" s="78">
        <f>COUNTIF('Grade 11 Div. 1'!$B:$B,AD$3)</f>
        <v>3</v>
      </c>
      <c r="AE55" s="84">
        <f>COUNTIF('Grade 11 Div. 1'!$D:$D,AD$3)</f>
        <v>2</v>
      </c>
      <c r="AF55" s="78">
        <f>COUNTIF('Grade 11 Div. 1'!$B:$B,AF$3)</f>
        <v>1</v>
      </c>
      <c r="AG55" s="84">
        <f>COUNTIF('Grade 11 Div. 1'!$D:$D,AF$3)</f>
        <v>2</v>
      </c>
      <c r="AH55" s="78">
        <f>COUNTIF('Grade 11 Div. 1'!$B:$B,AH$3)</f>
        <v>0</v>
      </c>
      <c r="AI55" s="84">
        <f>COUNTIF('Grade 11 Div. 1'!$D:$D,AH$3)</f>
        <v>0</v>
      </c>
      <c r="AJ55" s="78">
        <f>COUNTIF('Grade 11 Div. 1'!$B:$B,AJ$3)</f>
        <v>1</v>
      </c>
      <c r="AK55" s="84">
        <f>COUNTIF('Grade 11 Div. 1'!$D:$D,AJ$3)</f>
        <v>0</v>
      </c>
      <c r="AL55" s="78">
        <f>COUNTIF('Grade 11 Div. 1'!$B:$B,AL$3)</f>
        <v>0</v>
      </c>
      <c r="AM55" s="84">
        <f>COUNTIF('Grade 11 Div. 1'!$D:$D,AL$3)</f>
        <v>0</v>
      </c>
      <c r="AN55" s="78">
        <f>COUNTIF('Grade 11 Div. 1'!$B:$B,AN$3)</f>
        <v>0</v>
      </c>
      <c r="AO55" s="84">
        <f>COUNTIF('Grade 11 Div. 1'!$D:$D,AN$3)</f>
        <v>0</v>
      </c>
      <c r="AP55" s="78">
        <f>COUNTIF('Grade 11 Div. 1'!$B:$B,AP$3)</f>
        <v>2</v>
      </c>
      <c r="AQ55" s="84">
        <f>COUNTIF('Grade 11 Div. 1'!$D:$D,AP$3)</f>
        <v>1</v>
      </c>
      <c r="AR55" s="78">
        <f>COUNTIF('Grade 11 Div. 1'!$B:$B,AR$3)</f>
        <v>0</v>
      </c>
      <c r="AS55" s="84">
        <f>COUNTIF('Grade 11 Div. 1'!$D:$D,AR$3)</f>
        <v>0</v>
      </c>
      <c r="AT55" s="78">
        <f>COUNTIF('Grade 11 Div. 1'!$B:$B,AT$3)</f>
        <v>0</v>
      </c>
      <c r="AU55" s="84">
        <f>COUNTIF('Grade 11 Div. 1'!$D:$D,AT$3)</f>
        <v>0</v>
      </c>
      <c r="AV55" s="78">
        <f>COUNTIF('Grade 11 Div. 1'!$B:$B,AV$3)</f>
        <v>0</v>
      </c>
      <c r="AW55" s="84">
        <f>COUNTIF('Grade 11 Div. 1'!$D:$D,AV$3)</f>
        <v>0</v>
      </c>
      <c r="AX55" s="78">
        <f>COUNTIF('Grade 11 Div. 1'!$B:$B,AX$3)</f>
        <v>0</v>
      </c>
      <c r="AY55" s="84">
        <f>COUNTIF('Grade 11 Div. 1'!$D:$D,AX$3)</f>
        <v>0</v>
      </c>
      <c r="AZ55" s="78">
        <f>COUNTIF('Grade 11 Div. 1'!$B:$B,AZ$3)</f>
        <v>0</v>
      </c>
      <c r="BA55" s="144">
        <f>COUNTIF('Grade 11 Div. 1'!$D:$D,AZ$3)</f>
        <v>0</v>
      </c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  <c r="BM55" s="75"/>
      <c r="BN55" s="75"/>
      <c r="BO55" s="75"/>
      <c r="BP55" s="75"/>
      <c r="BQ55" s="75"/>
      <c r="BR55" s="75"/>
      <c r="BS55" s="75"/>
      <c r="BT55" s="75"/>
      <c r="BU55" s="75"/>
      <c r="BV55" s="75"/>
      <c r="BW55" s="75"/>
      <c r="BX55" s="75"/>
      <c r="BY55" s="75"/>
      <c r="BZ55" s="75"/>
      <c r="CA55" s="75"/>
      <c r="CB55" s="75"/>
      <c r="CC55" s="75"/>
      <c r="CD55" s="75"/>
      <c r="CE55" s="75"/>
    </row>
    <row r="56" spans="1:83" ht="20.100000000000001" customHeight="1" x14ac:dyDescent="0.3">
      <c r="A56" s="156" t="s">
        <v>828</v>
      </c>
      <c r="B56" s="76">
        <f t="shared" si="15"/>
        <v>38</v>
      </c>
      <c r="C56" s="77">
        <f t="shared" si="16"/>
        <v>31</v>
      </c>
      <c r="D56" s="168">
        <f>COUNTIF('Grade 11 Div. 2'!$B:$B,D$3)</f>
        <v>2</v>
      </c>
      <c r="E56" s="84">
        <f>COUNTIF('Grade 11 Div. 2'!$D:$D,D$3)</f>
        <v>2</v>
      </c>
      <c r="F56" s="78">
        <f>COUNTIF('Grade 11 Div. 2'!$B:$B,F$3)</f>
        <v>6</v>
      </c>
      <c r="G56" s="84">
        <f>COUNTIF('Grade 11 Div. 2'!$D:$D,F$3)</f>
        <v>4</v>
      </c>
      <c r="H56" s="78">
        <f>COUNTIF('Grade 11 Div. 2'!$B:$B,H$3)</f>
        <v>0</v>
      </c>
      <c r="I56" s="84">
        <f>COUNTIF('Grade 11 Div. 2'!$D:$D,H$3)</f>
        <v>0</v>
      </c>
      <c r="J56" s="78">
        <f>COUNTIF('Grade 11 Div. 2'!$B:$B,J$3)</f>
        <v>0</v>
      </c>
      <c r="K56" s="84">
        <f>COUNTIF('Grade 11 Div. 2'!$D:$D,J$3)</f>
        <v>0</v>
      </c>
      <c r="L56" s="78">
        <f>COUNTIF('Grade 11 Div. 2'!$B:$B,L$3)</f>
        <v>0</v>
      </c>
      <c r="M56" s="84">
        <f>COUNTIF('Grade 11 Div. 2'!$D:$D,L$3)</f>
        <v>0</v>
      </c>
      <c r="N56" s="78">
        <f>COUNTIF('Grade 11 Div. 2'!$B:$B,N$3)</f>
        <v>2</v>
      </c>
      <c r="O56" s="84">
        <f>COUNTIF('Grade 11 Div. 2'!$D:$D,N$3)</f>
        <v>2</v>
      </c>
      <c r="P56" s="78">
        <f>COUNTIF('Grade 11 Div. 2'!$B:$B,P$3)</f>
        <v>1</v>
      </c>
      <c r="Q56" s="84">
        <f>COUNTIF('Grade 11 Div. 2'!$D:$D,P$3)</f>
        <v>1</v>
      </c>
      <c r="R56" s="78">
        <f>COUNTIF('Grade 11 Div. 2'!$B:$B,R$3)</f>
        <v>0</v>
      </c>
      <c r="S56" s="84">
        <f>COUNTIF('Grade 11 Div. 2'!$D:$D,R$3)</f>
        <v>1</v>
      </c>
      <c r="T56" s="78">
        <f>COUNTIF('Grade 11 Div. 2'!$B:$B,T$3)</f>
        <v>4</v>
      </c>
      <c r="U56" s="84">
        <f>COUNTIF('Grade 11 Div. 2'!$D:$D,T$3)</f>
        <v>1</v>
      </c>
      <c r="V56" s="78">
        <f>COUNTIF('Grade 11 Div. 2'!$B:$B,V$3)</f>
        <v>2</v>
      </c>
      <c r="W56" s="84">
        <f>COUNTIF('Grade 11 Div. 2'!$D:$D,V$3)</f>
        <v>2</v>
      </c>
      <c r="X56" s="78">
        <f>COUNTIF('Grade 11 Div. 2'!$B:$B,X$3)</f>
        <v>0</v>
      </c>
      <c r="Y56" s="84">
        <f>COUNTIF('Grade 11 Div. 2'!$D:$D,X$3)</f>
        <v>1</v>
      </c>
      <c r="Z56" s="78">
        <f>COUNTIF('Grade 11 Div. 2'!$B:$B,Z$3)</f>
        <v>3</v>
      </c>
      <c r="AA56" s="84">
        <f>COUNTIF('Grade 11 Div. 2'!$D:$D,Z$3)</f>
        <v>3</v>
      </c>
      <c r="AB56" s="78">
        <f>COUNTIF('Grade 11 Div. 2'!$B:$B,AB$2)</f>
        <v>3</v>
      </c>
      <c r="AC56" s="84">
        <f>COUNTIF('Grade 11 Div. 2'!$D:$D,AB$2)</f>
        <v>3</v>
      </c>
      <c r="AD56" s="78">
        <f>COUNTIF('Grade 11 Div. 2'!$B:$B,AD$3)</f>
        <v>3</v>
      </c>
      <c r="AE56" s="84">
        <f>COUNTIF('Grade 11 Div. 2'!$D:$D,AD$3)</f>
        <v>4</v>
      </c>
      <c r="AF56" s="78">
        <f>COUNTIF('Grade 11 Div. 2'!$B:$B,AF$3)</f>
        <v>2</v>
      </c>
      <c r="AG56" s="84">
        <f>COUNTIF('Grade 11 Div. 2'!$D:$D,AF$3)</f>
        <v>0</v>
      </c>
      <c r="AH56" s="78">
        <f>COUNTIF('Grade 11 Div. 2'!$B:$B,AH$3)</f>
        <v>0</v>
      </c>
      <c r="AI56" s="84">
        <f>COUNTIF('Grade 11 Div. 2'!$D:$D,AH$3)</f>
        <v>0</v>
      </c>
      <c r="AJ56" s="78">
        <f>COUNTIF('Grade 11 Div. 2'!$B:$B,AJ$3)</f>
        <v>1</v>
      </c>
      <c r="AK56" s="84">
        <f>COUNTIF('Grade 11 Div. 2'!$D:$D,AJ$3)</f>
        <v>1</v>
      </c>
      <c r="AL56" s="78">
        <f>COUNTIF('Grade 11 Div. 2'!$B:$B,AL$3)</f>
        <v>0</v>
      </c>
      <c r="AM56" s="84">
        <f>COUNTIF('Grade 11 Div. 2'!$D:$D,AL$3)</f>
        <v>0</v>
      </c>
      <c r="AN56" s="78">
        <f>COUNTIF('Grade 11 Div. 2'!$B:$B,AN$3)</f>
        <v>0</v>
      </c>
      <c r="AO56" s="84">
        <f>COUNTIF('Grade 11 Div. 2'!$D:$D,AN$3)</f>
        <v>0</v>
      </c>
      <c r="AP56" s="78">
        <f>COUNTIF('Grade 11 Div. 2'!$B:$B,AP$3)</f>
        <v>4</v>
      </c>
      <c r="AQ56" s="84">
        <f>COUNTIF('Grade 11 Div. 2'!$D:$D,AP$3)</f>
        <v>3</v>
      </c>
      <c r="AR56" s="78">
        <f>COUNTIF('Grade 11 Div. 2'!$B:$B,AR$3)</f>
        <v>0</v>
      </c>
      <c r="AS56" s="84">
        <f>COUNTIF('Grade 11 Div. 2'!$D:$D,AR$3)</f>
        <v>0</v>
      </c>
      <c r="AT56" s="78">
        <f>COUNTIF('Grade 11 Div. 2'!$B:$B,AT$3)</f>
        <v>2</v>
      </c>
      <c r="AU56" s="84">
        <f>COUNTIF('Grade 11 Div. 2'!$D:$D,AT$3)</f>
        <v>0</v>
      </c>
      <c r="AV56" s="78">
        <f>COUNTIF('Grade 11 Div. 2'!$B:$B,AV$3)</f>
        <v>0</v>
      </c>
      <c r="AW56" s="84">
        <f>COUNTIF('Grade 11 Div. 2'!$D:$D,AV$3)</f>
        <v>0</v>
      </c>
      <c r="AX56" s="78">
        <f>COUNTIF('Grade 11 Div. 2'!$B:$B,AX$3)</f>
        <v>0</v>
      </c>
      <c r="AY56" s="84">
        <f>COUNTIF('Grade 11 Div. 2'!$D:$D,AX$3)</f>
        <v>0</v>
      </c>
      <c r="AZ56" s="78">
        <f>COUNTIF('Grade 11 Div. 2'!$B:$B,AZ$3)</f>
        <v>3</v>
      </c>
      <c r="BA56" s="144">
        <f>COUNTIF('Grade 11 Div. 2'!$D:$D,AZ$3)</f>
        <v>3</v>
      </c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75"/>
      <c r="BS56" s="75"/>
      <c r="BT56" s="75"/>
      <c r="BU56" s="75"/>
      <c r="BV56" s="75"/>
      <c r="BW56" s="75"/>
      <c r="BX56" s="75"/>
      <c r="BY56" s="75"/>
      <c r="BZ56" s="75"/>
      <c r="CA56" s="75"/>
      <c r="CB56" s="75"/>
      <c r="CC56" s="75"/>
      <c r="CD56" s="75"/>
      <c r="CE56" s="75"/>
    </row>
    <row r="57" spans="1:83" ht="20.100000000000001" customHeight="1" x14ac:dyDescent="0.3">
      <c r="A57" s="156" t="s">
        <v>831</v>
      </c>
      <c r="B57" s="76">
        <f t="shared" si="15"/>
        <v>9</v>
      </c>
      <c r="C57" s="77">
        <f t="shared" si="16"/>
        <v>7</v>
      </c>
      <c r="D57" s="168">
        <f>COUNTIF('Grade 11 Div. 2 North'!$B:$B,D$3)</f>
        <v>0</v>
      </c>
      <c r="E57" s="84">
        <f>COUNTIF('Grade 11 Div. 2 North'!$D:$D,D$3)</f>
        <v>0</v>
      </c>
      <c r="F57" s="78">
        <f>COUNTIF('Grade 11 Div. 2 North'!$B:$B,F$3)</f>
        <v>1</v>
      </c>
      <c r="G57" s="84">
        <f>COUNTIF('Grade 11 Div. 2 North'!$D:$D,F$3)</f>
        <v>1</v>
      </c>
      <c r="H57" s="78">
        <f>COUNTIF('Grade 11 Div. 2 North'!$B:$B,H$3)</f>
        <v>1</v>
      </c>
      <c r="I57" s="84">
        <f>COUNTIF('Grade 11 Div. 2 North'!$D:$D,H$3)</f>
        <v>1</v>
      </c>
      <c r="J57" s="78">
        <f>COUNTIF('Grade 11 Div. 2 North'!$B:$B,J$3)</f>
        <v>1</v>
      </c>
      <c r="K57" s="84">
        <f>COUNTIF('Grade 11 Div. 2 North'!$D:$D,J$3)</f>
        <v>1</v>
      </c>
      <c r="L57" s="78">
        <f>COUNTIF('Grade 11 Div. 2 North'!$B:$B,L$3)</f>
        <v>0</v>
      </c>
      <c r="M57" s="84">
        <f>COUNTIF('Grade 11 Div. 2 North'!$D:$D,L$3)</f>
        <v>0</v>
      </c>
      <c r="N57" s="78">
        <f>COUNTIF('Grade 11 Div. 2 North'!$B:$B,N$3)</f>
        <v>0</v>
      </c>
      <c r="O57" s="84">
        <f>COUNTIF('Grade 11 Div. 2 North'!$D:$D,N$3)</f>
        <v>0</v>
      </c>
      <c r="P57" s="78">
        <f>COUNTIF('Grade 11 Div. 2 North'!$B:$B,P$3)</f>
        <v>0</v>
      </c>
      <c r="Q57" s="84">
        <f>COUNTIF('Grade 11 Div. 2 North'!$D:$D,P$3)</f>
        <v>0</v>
      </c>
      <c r="R57" s="78">
        <f>COUNTIF('Grade 11 Div. 2 North'!$B:$B,R$3)</f>
        <v>2</v>
      </c>
      <c r="S57" s="84">
        <f>COUNTIF('Grade 11 Div. 2 North'!$D:$D,R$3)</f>
        <v>2</v>
      </c>
      <c r="T57" s="78">
        <f>COUNTIF('Grade 11 Div. 2 North'!$B:$B,T$3)</f>
        <v>0</v>
      </c>
      <c r="U57" s="84">
        <f>COUNTIF('Grade 11 Div. 2 North'!$D:$D,T$3)</f>
        <v>0</v>
      </c>
      <c r="V57" s="78">
        <f>COUNTIF('Grade 11 Div. 2 North'!$B:$B,V$3)</f>
        <v>0</v>
      </c>
      <c r="W57" s="84">
        <f>COUNTIF('Grade 11 Div. 2 North'!$D:$D,V$3)</f>
        <v>0</v>
      </c>
      <c r="X57" s="78">
        <f>COUNTIF('Grade 11 Div. 2 North'!$B:$B,X$3)</f>
        <v>0</v>
      </c>
      <c r="Y57" s="84">
        <f>COUNTIF('Grade 11 Div. 2 North'!$D:$D,X$3)</f>
        <v>0</v>
      </c>
      <c r="Z57" s="78">
        <f>COUNTIF('Grade 11 Div. 2 North'!$B:$B,Z$3)</f>
        <v>1</v>
      </c>
      <c r="AA57" s="84">
        <f>COUNTIF('Grade 11 Div. 2 North'!$D:$D,Z$3)</f>
        <v>1</v>
      </c>
      <c r="AB57" s="78">
        <f>COUNTIF('Grade 11 Div. 2 North'!$B:$B,AB$2)</f>
        <v>0</v>
      </c>
      <c r="AC57" s="84">
        <f>COUNTIF('Grade 11 Div. 2 North'!$D:$D,AB$2)</f>
        <v>0</v>
      </c>
      <c r="AD57" s="78">
        <f>COUNTIF('Grade 11 Div. 2 North'!$B:$B,AD$3)</f>
        <v>0</v>
      </c>
      <c r="AE57" s="84">
        <f>COUNTIF('Grade 11 Div. 2 North'!$D:$D,AD$3)</f>
        <v>0</v>
      </c>
      <c r="AF57" s="78">
        <f>COUNTIF('Grade 11 Div. 2 North'!$B:$B,AF$3)</f>
        <v>0</v>
      </c>
      <c r="AG57" s="84">
        <f>COUNTIF('Grade 11 Div. 2 North'!$D:$D,AF$3)</f>
        <v>0</v>
      </c>
      <c r="AH57" s="78">
        <f>COUNTIF('Grade 11 Div. 2 North'!$B:$B,AH$3)</f>
        <v>0</v>
      </c>
      <c r="AI57" s="84">
        <f>COUNTIF('Grade 11 Div. 2 North'!$D:$D,AH$3)</f>
        <v>0</v>
      </c>
      <c r="AJ57" s="78">
        <f>COUNTIF('Grade 11 Div. 2 North'!$B:$B,AJ$3)</f>
        <v>0</v>
      </c>
      <c r="AK57" s="84">
        <f>COUNTIF('Grade 11 Div. 2 North'!$D:$D,AJ$3)</f>
        <v>0</v>
      </c>
      <c r="AL57" s="78">
        <f>COUNTIF('Grade 11 Div. 2 North'!$B:$B,AL$3)</f>
        <v>1</v>
      </c>
      <c r="AM57" s="84">
        <f>COUNTIF('Grade 11 Div. 2 North'!$D:$D,AL$3)</f>
        <v>0</v>
      </c>
      <c r="AN57" s="78">
        <f>COUNTIF('Grade 11 Div. 2 North'!$B:$B,AN$3)</f>
        <v>0</v>
      </c>
      <c r="AO57" s="84">
        <f>COUNTIF('Grade 11 Div. 2 North'!$D:$D,AN$3)</f>
        <v>1</v>
      </c>
      <c r="AP57" s="78">
        <f>COUNTIF('Grade 11 Div. 2 North'!$B:$B,AP$3)</f>
        <v>0</v>
      </c>
      <c r="AQ57" s="84">
        <f>COUNTIF('Grade 11 Div. 2 North'!$D:$D,AP$3)</f>
        <v>0</v>
      </c>
      <c r="AR57" s="78">
        <f>COUNTIF('Grade 11 Div. 2 North'!$B:$B,AR$3)</f>
        <v>0</v>
      </c>
      <c r="AS57" s="84">
        <f>COUNTIF('Grade 11 Div. 2 North'!$D:$D,AR$3)</f>
        <v>0</v>
      </c>
      <c r="AT57" s="78">
        <f>COUNTIF('Grade 11 Div. 2 North'!$B:$B,AT$3)</f>
        <v>2</v>
      </c>
      <c r="AU57" s="84">
        <f>COUNTIF('Grade 11 Div. 2 North'!$D:$D,AT$3)</f>
        <v>0</v>
      </c>
      <c r="AV57" s="78">
        <f>COUNTIF('Grade 11 Div. 2 North'!$B:$B,AV$3)</f>
        <v>0</v>
      </c>
      <c r="AW57" s="84">
        <f>COUNTIF('Grade 11 Div. 2 North'!$D:$D,AV$3)</f>
        <v>0</v>
      </c>
      <c r="AX57" s="78">
        <f>COUNTIF('Grade 11 Div. 2 North'!$B:$B,AX$3)</f>
        <v>1</v>
      </c>
      <c r="AY57" s="84">
        <f>COUNTIF('Grade 11 Div. 2 North'!$D:$D,AX$3)</f>
        <v>1</v>
      </c>
      <c r="AZ57" s="78">
        <f>COUNTIF('Grade 11 Div. 2 North'!$B:$B,AZ$3)</f>
        <v>0</v>
      </c>
      <c r="BA57" s="144">
        <f>COUNTIF('Grade 11 Div. 2 North'!$D:$D,AZ$3)</f>
        <v>0</v>
      </c>
      <c r="BB57" s="75"/>
      <c r="BC57" s="75"/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75"/>
      <c r="BS57" s="75"/>
      <c r="BT57" s="75"/>
      <c r="BU57" s="75"/>
      <c r="BV57" s="75"/>
      <c r="BW57" s="75"/>
      <c r="BX57" s="75"/>
      <c r="BY57" s="75"/>
      <c r="BZ57" s="75"/>
      <c r="CA57" s="75"/>
      <c r="CB57" s="75"/>
      <c r="CC57" s="75"/>
      <c r="CD57" s="75"/>
      <c r="CE57" s="75"/>
    </row>
    <row r="58" spans="1:83" ht="20.100000000000001" customHeight="1" x14ac:dyDescent="0.3">
      <c r="A58" s="156" t="s">
        <v>829</v>
      </c>
      <c r="B58" s="76">
        <f t="shared" si="15"/>
        <v>10</v>
      </c>
      <c r="C58" s="77">
        <f t="shared" si="16"/>
        <v>10</v>
      </c>
      <c r="D58" s="168">
        <f>COUNTIF('Grade 11 Div. 3'!$B:$B,D$3)</f>
        <v>2</v>
      </c>
      <c r="E58" s="84">
        <f>COUNTIF('Grade 11 Div. 3'!$D:$D,D$3)</f>
        <v>3</v>
      </c>
      <c r="F58" s="78">
        <f>COUNTIF('Grade 11 Div. 3'!$B:$B,F$3)</f>
        <v>0</v>
      </c>
      <c r="G58" s="84">
        <f>COUNTIF('Grade 11 Div. 3'!$D:$D,F$3)</f>
        <v>0</v>
      </c>
      <c r="H58" s="78">
        <f>COUNTIF('Grade 11 Div. 3'!$B:$B,H$3)</f>
        <v>0</v>
      </c>
      <c r="I58" s="84">
        <f>COUNTIF('Grade 11 Div. 3'!$D:$D,H$3)</f>
        <v>0</v>
      </c>
      <c r="J58" s="78">
        <f>COUNTIF('Grade 11 Div. 3'!$B:$B,J$3)</f>
        <v>0</v>
      </c>
      <c r="K58" s="84">
        <f>COUNTIF('Grade 11 Div. 3'!$D:$D,J$3)</f>
        <v>0</v>
      </c>
      <c r="L58" s="78">
        <f>COUNTIF('Grade 11 Div. 3'!$B:$B,L$3)</f>
        <v>0</v>
      </c>
      <c r="M58" s="84">
        <f>COUNTIF('Grade 11 Div. 3'!$D:$D,L$3)</f>
        <v>0</v>
      </c>
      <c r="N58" s="78">
        <f>COUNTIF('Grade 11 Div. 3'!$B:$B,N$3)</f>
        <v>0</v>
      </c>
      <c r="O58" s="84">
        <f>COUNTIF('Grade 11 Div. 3'!$D:$D,N$3)</f>
        <v>0</v>
      </c>
      <c r="P58" s="78">
        <f>COUNTIF('Grade 11 Div. 3'!$B:$B,P$3)</f>
        <v>2</v>
      </c>
      <c r="Q58" s="84">
        <f>COUNTIF('Grade 11 Div. 3'!$D:$D,P$3)</f>
        <v>0</v>
      </c>
      <c r="R58" s="78">
        <f>COUNTIF('Grade 11 Div. 3'!$B:$B,R$3)</f>
        <v>1</v>
      </c>
      <c r="S58" s="84">
        <f>COUNTIF('Grade 11 Div. 3'!$D:$D,R$3)</f>
        <v>1</v>
      </c>
      <c r="T58" s="78">
        <f>COUNTIF('Grade 11 Div. 3'!$B:$B,T$3)</f>
        <v>0</v>
      </c>
      <c r="U58" s="84">
        <f>COUNTIF('Grade 11 Div. 3'!$D:$D,T$3)</f>
        <v>0</v>
      </c>
      <c r="V58" s="78">
        <f>COUNTIF('Grade 11 Div. 3'!$B:$B,V$3)</f>
        <v>0</v>
      </c>
      <c r="W58" s="84">
        <f>COUNTIF('Grade 11 Div. 3'!$D:$D,V$3)</f>
        <v>1</v>
      </c>
      <c r="X58" s="78">
        <f>COUNTIF('Grade 11 Div. 3'!$B:$B,X$3)</f>
        <v>0</v>
      </c>
      <c r="Y58" s="84">
        <f>COUNTIF('Grade 11 Div. 3'!$D:$D,X$3)</f>
        <v>0</v>
      </c>
      <c r="Z58" s="78">
        <f>COUNTIF('Grade 11 Div. 3'!$B:$B,Z$3)</f>
        <v>1</v>
      </c>
      <c r="AA58" s="84">
        <f>COUNTIF('Grade 11 Div. 3'!$D:$D,Z$3)</f>
        <v>0</v>
      </c>
      <c r="AB58" s="78">
        <f>COUNTIF('Grade 11 Div. 3'!$B:$B,AB$2)</f>
        <v>1</v>
      </c>
      <c r="AC58" s="84">
        <f>COUNTIF('Grade 11 Div. 3'!$D:$D,AB$2)</f>
        <v>1</v>
      </c>
      <c r="AD58" s="78">
        <f>COUNTIF('Grade 11 Div. 3'!$B:$B,AD$3)</f>
        <v>1</v>
      </c>
      <c r="AE58" s="84">
        <f>COUNTIF('Grade 11 Div. 3'!$D:$D,AD$3)</f>
        <v>1</v>
      </c>
      <c r="AF58" s="78">
        <f>COUNTIF('Grade 11 Div. 3'!$B:$B,AF$3)</f>
        <v>0</v>
      </c>
      <c r="AG58" s="84">
        <f>COUNTIF('Grade 11 Div. 3'!$D:$D,AF$3)</f>
        <v>0</v>
      </c>
      <c r="AH58" s="78">
        <f>COUNTIF('Grade 11 Div. 3'!$B:$B,AH$3)</f>
        <v>0</v>
      </c>
      <c r="AI58" s="84">
        <f>COUNTIF('Grade 11 Div. 3'!$D:$D,AH$3)</f>
        <v>0</v>
      </c>
      <c r="AJ58" s="78">
        <f>COUNTIF('Grade 11 Div. 3'!$B:$B,AJ$3)</f>
        <v>0</v>
      </c>
      <c r="AK58" s="84">
        <f>COUNTIF('Grade 11 Div. 3'!$D:$D,AJ$3)</f>
        <v>1</v>
      </c>
      <c r="AL58" s="78">
        <f>COUNTIF('Grade 11 Div. 3'!$B:$B,AL$3)</f>
        <v>0</v>
      </c>
      <c r="AM58" s="84">
        <f>COUNTIF('Grade 11 Div. 3'!$D:$D,AL$3)</f>
        <v>0</v>
      </c>
      <c r="AN58" s="78">
        <f>COUNTIF('Grade 11 Div. 3'!$B:$B,AN$3)</f>
        <v>0</v>
      </c>
      <c r="AO58" s="84">
        <f>COUNTIF('Grade 11 Div. 3'!$D:$D,AN$3)</f>
        <v>0</v>
      </c>
      <c r="AP58" s="78">
        <f>COUNTIF('Grade 11 Div. 3'!$B:$B,AP$3)</f>
        <v>0</v>
      </c>
      <c r="AQ58" s="84">
        <f>COUNTIF('Grade 11 Div. 3'!$D:$D,AP$3)</f>
        <v>1</v>
      </c>
      <c r="AR58" s="78">
        <f>COUNTIF('Grade 11 Div. 3'!$B:$B,AR$3)</f>
        <v>0</v>
      </c>
      <c r="AS58" s="84">
        <f>COUNTIF('Grade 11 Div. 3'!$D:$D,AR$3)</f>
        <v>0</v>
      </c>
      <c r="AT58" s="78">
        <f>COUNTIF('Grade 11 Div. 3'!$B:$B,AT$3)</f>
        <v>2</v>
      </c>
      <c r="AU58" s="84">
        <f>COUNTIF('Grade 11 Div. 3'!$D:$D,AT$3)</f>
        <v>1</v>
      </c>
      <c r="AV58" s="78">
        <f>COUNTIF('Grade 11 Div. 3'!$B:$B,AV$3)</f>
        <v>0</v>
      </c>
      <c r="AW58" s="84">
        <f>COUNTIF('Grade 11 Div. 3'!$D:$D,AV$3)</f>
        <v>0</v>
      </c>
      <c r="AX58" s="78">
        <f>COUNTIF('Grade 11 Div. 3'!$B:$B,AX$3)</f>
        <v>0</v>
      </c>
      <c r="AY58" s="84">
        <f>COUNTIF('Grade 11 Div. 3'!$D:$D,AX$3)</f>
        <v>0</v>
      </c>
      <c r="AZ58" s="78">
        <f>COUNTIF('Grade 11 Div. 3'!$B:$B,AZ$3)</f>
        <v>0</v>
      </c>
      <c r="BA58" s="144">
        <f>COUNTIF('Grade 11 Div. 3'!$D:$D,AZ$3)</f>
        <v>0</v>
      </c>
      <c r="BB58" s="75"/>
      <c r="BC58" s="75"/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75"/>
      <c r="BP58" s="75"/>
      <c r="BQ58" s="75"/>
      <c r="BR58" s="75"/>
      <c r="BS58" s="75"/>
      <c r="BT58" s="75"/>
      <c r="BU58" s="75"/>
      <c r="BV58" s="75"/>
      <c r="BW58" s="75"/>
      <c r="BX58" s="75"/>
      <c r="BY58" s="75"/>
      <c r="BZ58" s="75"/>
      <c r="CA58" s="75"/>
      <c r="CB58" s="75"/>
      <c r="CC58" s="75"/>
      <c r="CD58" s="75"/>
      <c r="CE58" s="75"/>
    </row>
    <row r="59" spans="1:83" ht="20.100000000000001" customHeight="1" x14ac:dyDescent="0.3">
      <c r="A59" s="156" t="s">
        <v>830</v>
      </c>
      <c r="B59" s="76">
        <f t="shared" si="15"/>
        <v>25</v>
      </c>
      <c r="C59" s="77">
        <f t="shared" si="16"/>
        <v>33</v>
      </c>
      <c r="D59" s="168">
        <f>COUNTIF('Grade 10 Div. 1'!$B:$B,D$3)</f>
        <v>3</v>
      </c>
      <c r="E59" s="84">
        <f>COUNTIF('Grade 10 Div. 1'!$D:$D,D$3)</f>
        <v>6</v>
      </c>
      <c r="F59" s="78">
        <f>COUNTIF('Grade 10 Div. 1'!$B:$B,F$3)</f>
        <v>2</v>
      </c>
      <c r="G59" s="84">
        <f>COUNTIF('Grade 10 Div. 1'!$D:$D,F$3)</f>
        <v>4</v>
      </c>
      <c r="H59" s="78">
        <f>COUNTIF('Grade 10 Div. 1'!$B:$B,H$3)</f>
        <v>0</v>
      </c>
      <c r="I59" s="84">
        <f>COUNTIF('Grade 10 Div. 1'!$D:$D,H$3)</f>
        <v>0</v>
      </c>
      <c r="J59" s="78">
        <f>COUNTIF('Grade 10 Div. 1'!$B:$B,J$3)</f>
        <v>0</v>
      </c>
      <c r="K59" s="84">
        <f>COUNTIF('Grade 10 Div. 1'!$D:$D,J$3)</f>
        <v>0</v>
      </c>
      <c r="L59" s="78">
        <f>COUNTIF('Grade 10 Div. 1'!$B:$B,L$3)</f>
        <v>2</v>
      </c>
      <c r="M59" s="84">
        <f>COUNTIF('Grade 10 Div. 1'!$D:$D,L$3)</f>
        <v>1</v>
      </c>
      <c r="N59" s="78">
        <f>COUNTIF('Grade 10 Div. 1'!$B:$B,N$3)</f>
        <v>0</v>
      </c>
      <c r="O59" s="84">
        <f>COUNTIF('Grade 10 Div. 1'!$D:$D,N$3)</f>
        <v>0</v>
      </c>
      <c r="P59" s="78">
        <f>COUNTIF('Grade 10 Div. 1'!$B:$B,P$3)</f>
        <v>0</v>
      </c>
      <c r="Q59" s="84">
        <f>COUNTIF('Grade 10 Div. 1'!$D:$D,P$3)</f>
        <v>0</v>
      </c>
      <c r="R59" s="78">
        <f>COUNTIF('Grade 10 Div. 1'!$B:$B,R$3)</f>
        <v>0</v>
      </c>
      <c r="S59" s="84">
        <f>COUNTIF('Grade 10 Div. 1'!$D:$D,R$3)</f>
        <v>0</v>
      </c>
      <c r="T59" s="78">
        <f>COUNTIF('Grade 10 Div. 1'!$B:$B,T$3)</f>
        <v>5</v>
      </c>
      <c r="U59" s="84">
        <f>COUNTIF('Grade 10 Div. 1'!$D:$D,T$3)</f>
        <v>7</v>
      </c>
      <c r="V59" s="78">
        <f>COUNTIF('Grade 10 Div. 1'!$B:$B,V$3)</f>
        <v>0</v>
      </c>
      <c r="W59" s="84">
        <f>COUNTIF('Grade 10 Div. 1'!$D:$D,V$3)</f>
        <v>0</v>
      </c>
      <c r="X59" s="78">
        <f>COUNTIF('Grade 10 Div. 1'!$B:$B,X$3)</f>
        <v>0</v>
      </c>
      <c r="Y59" s="84">
        <f>COUNTIF('Grade 10 Div. 1'!$D:$D,X$3)</f>
        <v>0</v>
      </c>
      <c r="Z59" s="78">
        <f>COUNTIF('Grade 10 Div. 1'!$B:$B,Z$3)</f>
        <v>2</v>
      </c>
      <c r="AA59" s="84">
        <f>COUNTIF('Grade 10 Div. 1'!$D:$D,Z$3)</f>
        <v>1</v>
      </c>
      <c r="AB59" s="78">
        <f>COUNTIF('Grade 10 Div. 1'!$B:$B,AB$2)</f>
        <v>8</v>
      </c>
      <c r="AC59" s="84">
        <f>COUNTIF('Grade 10 Div. 1'!$D:$D,AB$2)</f>
        <v>9</v>
      </c>
      <c r="AD59" s="78">
        <f>COUNTIF('Grade 10 Div. 1'!$B:$B,AD$3)</f>
        <v>1</v>
      </c>
      <c r="AE59" s="84">
        <f>COUNTIF('Grade 10 Div. 1'!$D:$D,AD$3)</f>
        <v>3</v>
      </c>
      <c r="AF59" s="78">
        <f>COUNTIF('Grade 10 Div. 1'!$B:$B,AF$3)</f>
        <v>0</v>
      </c>
      <c r="AG59" s="84">
        <f>COUNTIF('Grade 10 Div. 1'!$D:$D,AF$3)</f>
        <v>2</v>
      </c>
      <c r="AH59" s="78">
        <f>COUNTIF('Grade 10 Div. 1'!$B:$B,AH$3)</f>
        <v>0</v>
      </c>
      <c r="AI59" s="84">
        <f>COUNTIF('Grade 10 Div. 1'!$D:$D,AH$3)</f>
        <v>0</v>
      </c>
      <c r="AJ59" s="78">
        <f>COUNTIF('Grade 10 Div. 1'!$B:$B,AJ$3)</f>
        <v>0</v>
      </c>
      <c r="AK59" s="84">
        <f>COUNTIF('Grade 10 Div. 1'!$D:$D,AJ$3)</f>
        <v>0</v>
      </c>
      <c r="AL59" s="78">
        <f>COUNTIF('Grade 10 Div. 1'!$B:$B,AL$3)</f>
        <v>0</v>
      </c>
      <c r="AM59" s="84">
        <f>COUNTIF('Grade 10 Div. 1'!$D:$D,AL$3)</f>
        <v>0</v>
      </c>
      <c r="AN59" s="78">
        <f>COUNTIF('Grade 10 Div. 1'!$B:$B,AN$3)</f>
        <v>0</v>
      </c>
      <c r="AO59" s="84">
        <f>COUNTIF('Grade 10 Div. 1'!$D:$D,AN$3)</f>
        <v>0</v>
      </c>
      <c r="AP59" s="78">
        <f>COUNTIF('Grade 10 Div. 1'!$B:$B,AP$3)</f>
        <v>2</v>
      </c>
      <c r="AQ59" s="84">
        <f>COUNTIF('Grade 10 Div. 1'!$D:$D,AP$3)</f>
        <v>0</v>
      </c>
      <c r="AR59" s="78">
        <f>COUNTIF('Grade 10 Div. 1'!$B:$B,AR$3)</f>
        <v>0</v>
      </c>
      <c r="AS59" s="84">
        <f>COUNTIF('Grade 10 Div. 1'!$D:$D,AR$3)</f>
        <v>0</v>
      </c>
      <c r="AT59" s="78">
        <f>COUNTIF('Grade 10 Div. 1'!$B:$B,AT$3)</f>
        <v>0</v>
      </c>
      <c r="AU59" s="84">
        <f>COUNTIF('Grade 10 Div. 1'!$D:$D,AT$3)</f>
        <v>0</v>
      </c>
      <c r="AV59" s="78">
        <f>COUNTIF('Grade 10 Div. 1'!$B:$B,AV$3)</f>
        <v>0</v>
      </c>
      <c r="AW59" s="84">
        <f>COUNTIF('Grade 10 Div. 1'!$D:$D,AV$3)</f>
        <v>0</v>
      </c>
      <c r="AX59" s="78">
        <f>COUNTIF('Grade 10 Div. 1'!$B:$B,AX$3)</f>
        <v>0</v>
      </c>
      <c r="AY59" s="84">
        <f>COUNTIF('Grade 10 Div. 1'!$D:$D,AX$3)</f>
        <v>0</v>
      </c>
      <c r="AZ59" s="78">
        <f>COUNTIF('Grade 10 Div. 1'!$B:$B,AZ$3)</f>
        <v>0</v>
      </c>
      <c r="BA59" s="144">
        <f>COUNTIF('Grade 10 Div. 1'!$D:$D,AZ$3)</f>
        <v>0</v>
      </c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</row>
    <row r="60" spans="1:83" ht="20.100000000000001" customHeight="1" x14ac:dyDescent="0.3">
      <c r="A60" s="156" t="s">
        <v>832</v>
      </c>
      <c r="B60" s="76">
        <f t="shared" si="15"/>
        <v>32</v>
      </c>
      <c r="C60" s="77">
        <f t="shared" si="16"/>
        <v>37</v>
      </c>
      <c r="D60" s="168">
        <f>COUNTIF('Grade 10 Div. 2'!$B:$B,D$3)</f>
        <v>3</v>
      </c>
      <c r="E60" s="84">
        <f>COUNTIF('Grade 10 Div. 2'!$D:$D,D$3)</f>
        <v>4</v>
      </c>
      <c r="F60" s="78">
        <f>COUNTIF('Grade 10 Div. 2'!$B:$B,F$3)</f>
        <v>5</v>
      </c>
      <c r="G60" s="84">
        <f>COUNTIF('Grade 10 Div. 2'!$D:$D,F$3)</f>
        <v>4</v>
      </c>
      <c r="H60" s="78">
        <f>COUNTIF('Grade 10 Div. 2'!$B:$B,H$3)</f>
        <v>0</v>
      </c>
      <c r="I60" s="84">
        <f>COUNTIF('Grade 10 Div. 2'!$D:$D,H$3)</f>
        <v>0</v>
      </c>
      <c r="J60" s="78">
        <f>COUNTIF('Grade 10 Div. 2'!$B:$B,J$3)</f>
        <v>0</v>
      </c>
      <c r="K60" s="84">
        <f>COUNTIF('Grade 10 Div. 2'!$D:$D,J$3)</f>
        <v>0</v>
      </c>
      <c r="L60" s="78">
        <f>COUNTIF('Grade 10 Div. 2'!$B:$B,L$3)</f>
        <v>0</v>
      </c>
      <c r="M60" s="84">
        <f>COUNTIF('Grade 10 Div. 2'!$D:$D,L$3)</f>
        <v>0</v>
      </c>
      <c r="N60" s="78">
        <f>COUNTIF('Grade 10 Div. 2'!$B:$B,N$3)</f>
        <v>0</v>
      </c>
      <c r="O60" s="84">
        <f>COUNTIF('Grade 10 Div. 2'!$D:$D,N$3)</f>
        <v>0</v>
      </c>
      <c r="P60" s="78">
        <f>COUNTIF('Grade 10 Div. 2'!$B:$B,P$3)</f>
        <v>1</v>
      </c>
      <c r="Q60" s="84">
        <f>COUNTIF('Grade 10 Div. 2'!$D:$D,P$3)</f>
        <v>2</v>
      </c>
      <c r="R60" s="78">
        <f>COUNTIF('Grade 10 Div. 2'!$B:$B,R$3)</f>
        <v>0</v>
      </c>
      <c r="S60" s="84">
        <f>COUNTIF('Grade 10 Div. 2'!$D:$D,R$3)</f>
        <v>0</v>
      </c>
      <c r="T60" s="78">
        <f>COUNTIF('Grade 10 Div. 2'!$B:$B,T$3)</f>
        <v>1</v>
      </c>
      <c r="U60" s="84">
        <f>COUNTIF('Grade 10 Div. 2'!$D:$D,T$3)</f>
        <v>0</v>
      </c>
      <c r="V60" s="78">
        <f>COUNTIF('Grade 10 Div. 2'!$B:$B,V$3)</f>
        <v>2</v>
      </c>
      <c r="W60" s="84">
        <f>COUNTIF('Grade 10 Div. 2'!$D:$D,V$3)</f>
        <v>2</v>
      </c>
      <c r="X60" s="78">
        <f>COUNTIF('Grade 10 Div. 2'!$B:$B,X$3)</f>
        <v>2</v>
      </c>
      <c r="Y60" s="84">
        <f>COUNTIF('Grade 10 Div. 2'!$D:$D,X$3)</f>
        <v>2</v>
      </c>
      <c r="Z60" s="78">
        <f>COUNTIF('Grade 10 Div. 2'!$B:$B,Z$3)</f>
        <v>3</v>
      </c>
      <c r="AA60" s="84">
        <f>COUNTIF('Grade 10 Div. 2'!$D:$D,Z$3)</f>
        <v>3</v>
      </c>
      <c r="AB60" s="78">
        <f>COUNTIF('Grade 10 Div. 2'!$B:$B,AB$2)</f>
        <v>0</v>
      </c>
      <c r="AC60" s="84">
        <f>COUNTIF('Grade 10 Div. 2'!$D:$D,AB$2)</f>
        <v>3</v>
      </c>
      <c r="AD60" s="78">
        <f>COUNTIF('Grade 10 Div. 2'!$B:$B,AD$3)</f>
        <v>8</v>
      </c>
      <c r="AE60" s="84">
        <f>COUNTIF('Grade 10 Div. 2'!$D:$D,AD$3)</f>
        <v>7</v>
      </c>
      <c r="AF60" s="78">
        <f>COUNTIF('Grade 10 Div. 2'!$B:$B,AF$3)</f>
        <v>0</v>
      </c>
      <c r="AG60" s="84">
        <f>COUNTIF('Grade 10 Div. 2'!$D:$D,AF$3)</f>
        <v>0</v>
      </c>
      <c r="AH60" s="78">
        <f>COUNTIF('Grade 10 Div. 2'!$B:$B,AH$3)</f>
        <v>0</v>
      </c>
      <c r="AI60" s="84">
        <f>COUNTIF('Grade 10 Div. 2'!$D:$D,AH$3)</f>
        <v>0</v>
      </c>
      <c r="AJ60" s="78">
        <f>COUNTIF('Grade 10 Div. 2'!$B:$B,AJ$3)</f>
        <v>0</v>
      </c>
      <c r="AK60" s="84">
        <f>COUNTIF('Grade 10 Div. 2'!$D:$D,AJ$3)</f>
        <v>1</v>
      </c>
      <c r="AL60" s="78">
        <f>COUNTIF('Grade 10 Div. 2'!$B:$B,AL$3)</f>
        <v>1</v>
      </c>
      <c r="AM60" s="84">
        <f>COUNTIF('Grade 10 Div. 2'!$D:$D,AL$3)</f>
        <v>1</v>
      </c>
      <c r="AN60" s="78">
        <f>COUNTIF('Grade 10 Div. 2'!$B:$B,AN$3)</f>
        <v>0</v>
      </c>
      <c r="AO60" s="84">
        <f>COUNTIF('Grade 10 Div. 2'!$D:$D,AN$3)</f>
        <v>0</v>
      </c>
      <c r="AP60" s="78">
        <f>COUNTIF('Grade 10 Div. 2'!$B:$B,AP$3)</f>
        <v>5</v>
      </c>
      <c r="AQ60" s="84">
        <f>COUNTIF('Grade 10 Div. 2'!$D:$D,AP$3)</f>
        <v>6</v>
      </c>
      <c r="AR60" s="78">
        <f>COUNTIF('Grade 10 Div. 2'!$B:$B,AR$3)</f>
        <v>0</v>
      </c>
      <c r="AS60" s="84">
        <f>COUNTIF('Grade 10 Div. 2'!$D:$D,AR$3)</f>
        <v>0</v>
      </c>
      <c r="AT60" s="78">
        <f>COUNTIF('Grade 10 Div. 2'!$B:$B,AT$3)</f>
        <v>1</v>
      </c>
      <c r="AU60" s="84">
        <f>COUNTIF('Grade 10 Div. 2'!$D:$D,AT$3)</f>
        <v>0</v>
      </c>
      <c r="AV60" s="78">
        <f>COUNTIF('Grade 10 Div. 2'!$B:$B,AV$3)</f>
        <v>0</v>
      </c>
      <c r="AW60" s="84">
        <f>COUNTIF('Grade 10 Div. 2'!$D:$D,AV$3)</f>
        <v>0</v>
      </c>
      <c r="AX60" s="78">
        <f>COUNTIF('Grade 10 Div. 2'!$B:$B,AX$3)</f>
        <v>0</v>
      </c>
      <c r="AY60" s="84">
        <f>COUNTIF('Grade 10 Div. 2'!$D:$D,AX$3)</f>
        <v>0</v>
      </c>
      <c r="AZ60" s="78">
        <f>COUNTIF('Grade 10 Div. 2'!$B:$B,AZ$3)</f>
        <v>0</v>
      </c>
      <c r="BA60" s="144">
        <f>COUNTIF('Grade 10 Div. 2'!$D:$D,AZ$3)</f>
        <v>2</v>
      </c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</row>
    <row r="61" spans="1:83" ht="20.100000000000001" customHeight="1" x14ac:dyDescent="0.3">
      <c r="A61" s="156" t="s">
        <v>833</v>
      </c>
      <c r="B61" s="76">
        <f t="shared" si="15"/>
        <v>5</v>
      </c>
      <c r="C61" s="77">
        <f t="shared" si="16"/>
        <v>6</v>
      </c>
      <c r="D61" s="168">
        <f>COUNTIF('Grade 10 Div. 2 North'!$B:$B,D$3)</f>
        <v>0</v>
      </c>
      <c r="E61" s="84">
        <f>COUNTIF('Grade 10 Div. 2 North'!$D:$D,D$3)</f>
        <v>0</v>
      </c>
      <c r="F61" s="78">
        <f>COUNTIF('Grade 10 Div. 2 North'!$B:$B,F$3)</f>
        <v>0</v>
      </c>
      <c r="G61" s="84">
        <f>COUNTIF('Grade 10 Div. 2 North'!$D:$D,F$3)</f>
        <v>0</v>
      </c>
      <c r="H61" s="78">
        <f>COUNTIF('Grade 10 Div. 2 North'!$B:$B,H$3)</f>
        <v>2</v>
      </c>
      <c r="I61" s="84">
        <f>COUNTIF('Grade 10 Div. 2 North'!$D:$D,H$3)</f>
        <v>2</v>
      </c>
      <c r="J61" s="78">
        <f>COUNTIF('Grade 10 Div. 2 North'!$B:$B,J$3)</f>
        <v>0</v>
      </c>
      <c r="K61" s="84">
        <f>COUNTIF('Grade 10 Div. 2 North'!$D:$D,J$3)</f>
        <v>0</v>
      </c>
      <c r="L61" s="78">
        <f>COUNTIF('Grade 10 Div. 2 North'!$B:$B,L$3)</f>
        <v>0</v>
      </c>
      <c r="M61" s="84">
        <f>COUNTIF('Grade 10 Div. 2 North'!$D:$D,L$3)</f>
        <v>0</v>
      </c>
      <c r="N61" s="78">
        <f>COUNTIF('Grade 10 Div. 2 North'!$B:$B,N$3)</f>
        <v>0</v>
      </c>
      <c r="O61" s="84">
        <f>COUNTIF('Grade 10 Div. 2 North'!$D:$D,N$3)</f>
        <v>0</v>
      </c>
      <c r="P61" s="78">
        <f>COUNTIF('Grade 10 Div. 2 North'!$B:$B,P$3)</f>
        <v>0</v>
      </c>
      <c r="Q61" s="84">
        <f>COUNTIF('Grade 10 Div. 2 North'!$D:$D,P$3)</f>
        <v>0</v>
      </c>
      <c r="R61" s="78">
        <f>COUNTIF('Grade 10 Div. 2 North'!$B:$B,R$3)</f>
        <v>0</v>
      </c>
      <c r="S61" s="84">
        <f>COUNTIF('Grade 10 Div. 2 North'!$D:$D,R$3)</f>
        <v>1</v>
      </c>
      <c r="T61" s="78">
        <f>COUNTIF('Grade 10 Div. 2 North'!$B:$B,T$3)</f>
        <v>0</v>
      </c>
      <c r="U61" s="84">
        <f>COUNTIF('Grade 10 Div. 2 North'!$D:$D,T$3)</f>
        <v>0</v>
      </c>
      <c r="V61" s="78">
        <f>COUNTIF('Grade 10 Div. 2 North'!$B:$B,V$3)</f>
        <v>0</v>
      </c>
      <c r="W61" s="84">
        <f>COUNTIF('Grade 10 Div. 2 North'!$D:$D,V$3)</f>
        <v>0</v>
      </c>
      <c r="X61" s="78">
        <f>COUNTIF('Grade 10 Div. 2 North'!$B:$B,X$3)</f>
        <v>0</v>
      </c>
      <c r="Y61" s="84">
        <f>COUNTIF('Grade 10 Div. 2 North'!$D:$D,X$3)</f>
        <v>0</v>
      </c>
      <c r="Z61" s="78">
        <f>COUNTIF('Grade 10 Div. 2 North'!$B:$B,Z$3)</f>
        <v>1</v>
      </c>
      <c r="AA61" s="84">
        <f>COUNTIF('Grade 10 Div. 2 North'!$D:$D,Z$3)</f>
        <v>0</v>
      </c>
      <c r="AB61" s="78">
        <f>COUNTIF('Grade 10 Div. 2 North'!$B:$B,AB$2)</f>
        <v>0</v>
      </c>
      <c r="AC61" s="84">
        <f>COUNTIF('Grade 10 Div. 2 North'!$D:$D,AB$2)</f>
        <v>0</v>
      </c>
      <c r="AD61" s="78">
        <f>COUNTIF('Grade 10 Div. 2 North'!$B:$B,AD$3)</f>
        <v>0</v>
      </c>
      <c r="AE61" s="84">
        <f>COUNTIF('Grade 10 Div. 2 North'!$D:$D,AD$3)</f>
        <v>0</v>
      </c>
      <c r="AF61" s="78">
        <f>COUNTIF('Grade 10 Div. 2 North'!$B:$B,AF$3)</f>
        <v>0</v>
      </c>
      <c r="AG61" s="84">
        <f>COUNTIF('Grade 10 Div. 2 North'!$D:$D,AF$3)</f>
        <v>0</v>
      </c>
      <c r="AH61" s="78">
        <f>COUNTIF('Grade 10 Div. 2 North'!$B:$B,AH$3)</f>
        <v>0</v>
      </c>
      <c r="AI61" s="84">
        <f>COUNTIF('Grade 10 Div. 2 North'!$D:$D,AH$3)</f>
        <v>0</v>
      </c>
      <c r="AJ61" s="78">
        <f>COUNTIF('Grade 10 Div. 2 North'!$B:$B,AJ$3)</f>
        <v>0</v>
      </c>
      <c r="AK61" s="84">
        <f>COUNTIF('Grade 10 Div. 2 North'!$D:$D,AJ$3)</f>
        <v>0</v>
      </c>
      <c r="AL61" s="78">
        <f>COUNTIF('Grade 10 Div. 2 North'!$B:$B,AL$3)</f>
        <v>1</v>
      </c>
      <c r="AM61" s="84">
        <f>COUNTIF('Grade 10 Div. 2 North'!$D:$D,AL$3)</f>
        <v>2</v>
      </c>
      <c r="AN61" s="78">
        <f>COUNTIF('Grade 10 Div. 2 North'!$B:$B,AN$3)</f>
        <v>1</v>
      </c>
      <c r="AO61" s="84">
        <f>COUNTIF('Grade 10 Div. 2 North'!$D:$D,AN$3)</f>
        <v>1</v>
      </c>
      <c r="AP61" s="78">
        <f>COUNTIF('Grade 10 Div. 2 North'!$B:$B,AP$3)</f>
        <v>0</v>
      </c>
      <c r="AQ61" s="84">
        <f>COUNTIF('Grade 10 Div. 2 North'!$D:$D,AP$3)</f>
        <v>0</v>
      </c>
      <c r="AR61" s="78">
        <f>COUNTIF('Grade 10 Div. 2 North'!$B:$B,AR$3)</f>
        <v>0</v>
      </c>
      <c r="AS61" s="84">
        <f>COUNTIF('Grade 10 Div. 2 North'!$D:$D,AR$3)</f>
        <v>0</v>
      </c>
      <c r="AT61" s="78">
        <f>COUNTIF('Grade 10 Div. 2 North'!$B:$B,AT$3)</f>
        <v>0</v>
      </c>
      <c r="AU61" s="84">
        <f>COUNTIF('Grade 10 Div. 2 North'!$D:$D,AT$3)</f>
        <v>0</v>
      </c>
      <c r="AV61" s="78">
        <f>COUNTIF('Grade 10 Div. 2 North'!$B:$B,AV$3)</f>
        <v>0</v>
      </c>
      <c r="AW61" s="84">
        <f>COUNTIF('Grade 10 Div. 2 North'!$D:$D,AV$3)</f>
        <v>0</v>
      </c>
      <c r="AX61" s="78">
        <f>COUNTIF('Grade 10 Div. 2 North'!$B:$B,AX$3)</f>
        <v>0</v>
      </c>
      <c r="AY61" s="84">
        <f>COUNTIF('Grade 10 Div. 2 North'!$D:$D,AX$3)</f>
        <v>0</v>
      </c>
      <c r="AZ61" s="78">
        <f>COUNTIF('Grade 10 Div. 2 North'!$B:$B,AZ$3)</f>
        <v>0</v>
      </c>
      <c r="BA61" s="144">
        <f>COUNTIF('Grade 10 Div. 2 North'!$D:$D,AZ$3)</f>
        <v>0</v>
      </c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</row>
    <row r="62" spans="1:83" ht="20.100000000000001" customHeight="1" x14ac:dyDescent="0.3">
      <c r="A62" s="156" t="s">
        <v>834</v>
      </c>
      <c r="B62" s="76">
        <f t="shared" si="15"/>
        <v>13</v>
      </c>
      <c r="C62" s="77">
        <f t="shared" si="16"/>
        <v>11</v>
      </c>
      <c r="D62" s="168">
        <f>COUNTIF('Grade 10 Div. 3'!$B:$B,D$3)</f>
        <v>0</v>
      </c>
      <c r="E62" s="84">
        <f>COUNTIF('Grade 10 Div. 3'!$D:$D,D$3)</f>
        <v>0</v>
      </c>
      <c r="F62" s="78">
        <f>COUNTIF('Grade 10 Div. 3'!$B:$B,F$3)</f>
        <v>1</v>
      </c>
      <c r="G62" s="84">
        <f>COUNTIF('Grade 10 Div. 3'!$D:$D,F$3)</f>
        <v>1</v>
      </c>
      <c r="H62" s="78">
        <f>COUNTIF('Grade 10 Div. 3'!$B:$B,H$3)</f>
        <v>1</v>
      </c>
      <c r="I62" s="84">
        <f>COUNTIF('Grade 10 Div. 3'!$D:$D,H$3)</f>
        <v>0</v>
      </c>
      <c r="J62" s="78">
        <f>COUNTIF('Grade 10 Div. 3'!$B:$B,J$3)</f>
        <v>0</v>
      </c>
      <c r="K62" s="84">
        <f>COUNTIF('Grade 10 Div. 3'!$D:$D,J$3)</f>
        <v>0</v>
      </c>
      <c r="L62" s="78">
        <f>COUNTIF('Grade 10 Div. 3'!$B:$B,L$3)</f>
        <v>0</v>
      </c>
      <c r="M62" s="84">
        <f>COUNTIF('Grade 10 Div. 3'!$D:$D,L$3)</f>
        <v>0</v>
      </c>
      <c r="N62" s="78">
        <f>COUNTIF('Grade 10 Div. 3'!$B:$B,N$3)</f>
        <v>0</v>
      </c>
      <c r="O62" s="84">
        <f>COUNTIF('Grade 10 Div. 3'!$D:$D,N$3)</f>
        <v>0</v>
      </c>
      <c r="P62" s="78">
        <f>COUNTIF('Grade 10 Div. 3'!$B:$B,P$3)</f>
        <v>2</v>
      </c>
      <c r="Q62" s="84">
        <f>COUNTIF('Grade 10 Div. 3'!$D:$D,P$3)</f>
        <v>1</v>
      </c>
      <c r="R62" s="78">
        <f>COUNTIF('Grade 10 Div. 3'!$B:$B,R$3)</f>
        <v>0</v>
      </c>
      <c r="S62" s="84">
        <f>COUNTIF('Grade 10 Div. 3'!$D:$D,R$3)</f>
        <v>0</v>
      </c>
      <c r="T62" s="78">
        <f>COUNTIF('Grade 10 Div. 3'!$B:$B,T$3)</f>
        <v>1</v>
      </c>
      <c r="U62" s="84">
        <f>COUNTIF('Grade 10 Div. 3'!$D:$D,T$3)</f>
        <v>1</v>
      </c>
      <c r="V62" s="78">
        <f>COUNTIF('Grade 10 Div. 3'!$B:$B,V$3)</f>
        <v>2</v>
      </c>
      <c r="W62" s="84">
        <f>COUNTIF('Grade 10 Div. 3'!$D:$D,V$3)</f>
        <v>2</v>
      </c>
      <c r="X62" s="78">
        <f>COUNTIF('Grade 10 Div. 3'!$B:$B,X$3)</f>
        <v>1</v>
      </c>
      <c r="Y62" s="84">
        <f>COUNTIF('Grade 10 Div. 3'!$D:$D,X$3)</f>
        <v>2</v>
      </c>
      <c r="Z62" s="78">
        <f>COUNTIF('Grade 10 Div. 3'!$B:$B,Z$3)</f>
        <v>0</v>
      </c>
      <c r="AA62" s="84">
        <f>COUNTIF('Grade 10 Div. 3'!$D:$D,Z$3)</f>
        <v>0</v>
      </c>
      <c r="AB62" s="78">
        <f>COUNTIF('Grade 10 Div. 3'!$B:$B,AB$2)</f>
        <v>1</v>
      </c>
      <c r="AC62" s="84">
        <f>COUNTIF('Grade 10 Div. 3'!$D:$D,AB$2)</f>
        <v>2</v>
      </c>
      <c r="AD62" s="78">
        <f>COUNTIF('Grade 10 Div. 3'!$B:$B,AD$3)</f>
        <v>2</v>
      </c>
      <c r="AE62" s="84">
        <f>COUNTIF('Grade 10 Div. 3'!$D:$D,AD$3)</f>
        <v>1</v>
      </c>
      <c r="AF62" s="78">
        <f>COUNTIF('Grade 10 Div. 3'!$B:$B,AF$3)</f>
        <v>0</v>
      </c>
      <c r="AG62" s="84">
        <f>COUNTIF('Grade 10 Div. 3'!$D:$D,AF$3)</f>
        <v>0</v>
      </c>
      <c r="AH62" s="78">
        <f>COUNTIF('Grade 10 Div. 3'!$B:$B,AH$3)</f>
        <v>0</v>
      </c>
      <c r="AI62" s="84">
        <f>COUNTIF('Grade 10 Div. 3'!$D:$D,AH$3)</f>
        <v>0</v>
      </c>
      <c r="AJ62" s="78">
        <f>COUNTIF('Grade 10 Div. 3'!$B:$B,AJ$3)</f>
        <v>0</v>
      </c>
      <c r="AK62" s="84">
        <f>COUNTIF('Grade 10 Div. 3'!$D:$D,AJ$3)</f>
        <v>0</v>
      </c>
      <c r="AL62" s="78">
        <f>COUNTIF('Grade 10 Div. 3'!$B:$B,AL$3)</f>
        <v>0</v>
      </c>
      <c r="AM62" s="84">
        <f>COUNTIF('Grade 10 Div. 3'!$D:$D,AL$3)</f>
        <v>0</v>
      </c>
      <c r="AN62" s="78">
        <f>COUNTIF('Grade 10 Div. 3'!$B:$B,AN$3)</f>
        <v>0</v>
      </c>
      <c r="AO62" s="84">
        <f>COUNTIF('Grade 10 Div. 3'!$D:$D,AN$3)</f>
        <v>0</v>
      </c>
      <c r="AP62" s="78">
        <f>COUNTIF('Grade 10 Div. 3'!$B:$B,AP$3)</f>
        <v>0</v>
      </c>
      <c r="AQ62" s="84">
        <f>COUNTIF('Grade 10 Div. 3'!$D:$D,AP$3)</f>
        <v>0</v>
      </c>
      <c r="AR62" s="78">
        <f>COUNTIF('Grade 10 Div. 3'!$B:$B,AR$3)</f>
        <v>0</v>
      </c>
      <c r="AS62" s="84">
        <f>COUNTIF('Grade 10 Div. 3'!$D:$D,AR$3)</f>
        <v>0</v>
      </c>
      <c r="AT62" s="78">
        <f>COUNTIF('Grade 10 Div. 3'!$B:$B,AT$3)</f>
        <v>0</v>
      </c>
      <c r="AU62" s="84">
        <f>COUNTIF('Grade 10 Div. 3'!$D:$D,AT$3)</f>
        <v>0</v>
      </c>
      <c r="AV62" s="78">
        <f>COUNTIF('Grade 10 Div. 3'!$B:$B,AV$3)</f>
        <v>0</v>
      </c>
      <c r="AW62" s="84">
        <f>COUNTIF('Grade 10 Div. 3'!$D:$D,AV$3)</f>
        <v>0</v>
      </c>
      <c r="AX62" s="78">
        <f>COUNTIF('Grade 10 Div. 3'!$B:$B,AX$3)</f>
        <v>0</v>
      </c>
      <c r="AY62" s="84">
        <f>COUNTIF('Grade 10 Div. 3'!$D:$D,AX$3)</f>
        <v>0</v>
      </c>
      <c r="AZ62" s="78">
        <f>COUNTIF('Grade 10 Div. 3'!$B:$B,AZ$3)</f>
        <v>2</v>
      </c>
      <c r="BA62" s="144">
        <f>COUNTIF('Grade 10 Div. 3'!$D:$D,AZ$3)</f>
        <v>1</v>
      </c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</row>
    <row r="63" spans="1:83" ht="20.100000000000001" customHeight="1" x14ac:dyDescent="0.3">
      <c r="A63" s="156" t="s">
        <v>835</v>
      </c>
      <c r="B63" s="76">
        <f t="shared" si="15"/>
        <v>2</v>
      </c>
      <c r="C63" s="77">
        <f t="shared" si="16"/>
        <v>2</v>
      </c>
      <c r="D63" s="168">
        <f>COUNTIF('Grade 10 Div. 3 North'!$B:$B,D$3)</f>
        <v>0</v>
      </c>
      <c r="E63" s="84">
        <f>COUNTIF('Grade 10 Div. 3 North'!$D:$D,D$3)</f>
        <v>0</v>
      </c>
      <c r="F63" s="78">
        <f>COUNTIF('Grade 10 Div. 3 North'!$B:$B,F$3)</f>
        <v>0</v>
      </c>
      <c r="G63" s="84">
        <f>COUNTIF('Grade 10 Div. 3 North'!$D:$D,F$3)</f>
        <v>0</v>
      </c>
      <c r="H63" s="78">
        <f>COUNTIF('Grade 10 Div. 3 North'!$B:$B,H$3)</f>
        <v>0</v>
      </c>
      <c r="I63" s="84">
        <f>COUNTIF('Grade 10 Div. 3 North'!$D:$D,H$3)</f>
        <v>0</v>
      </c>
      <c r="J63" s="78">
        <f>COUNTIF('Grade 10 Div. 3 North'!$B:$B,J$3)</f>
        <v>0</v>
      </c>
      <c r="K63" s="84">
        <f>COUNTIF('Grade 10 Div. 3 North'!$D:$D,J$3)</f>
        <v>0</v>
      </c>
      <c r="L63" s="78">
        <f>COUNTIF('Grade 10 Div. 3 North'!$B:$B,L$3)</f>
        <v>0</v>
      </c>
      <c r="M63" s="84">
        <f>COUNTIF('Grade 10 Div. 3 North'!$D:$D,L$3)</f>
        <v>0</v>
      </c>
      <c r="N63" s="78">
        <f>COUNTIF('Grade 10 Div. 3 North'!$B:$B,N$3)</f>
        <v>0</v>
      </c>
      <c r="O63" s="84">
        <f>COUNTIF('Grade 10 Div. 3 North'!$D:$D,N$3)</f>
        <v>0</v>
      </c>
      <c r="P63" s="78">
        <f>COUNTIF('Grade 10 Div. 3 North'!$B:$B,P$3)</f>
        <v>0</v>
      </c>
      <c r="Q63" s="84">
        <f>COUNTIF('Grade 10 Div. 3 North'!$D:$D,P$3)</f>
        <v>0</v>
      </c>
      <c r="R63" s="78">
        <f>COUNTIF('Grade 10 Div. 3 North'!$B:$B,R$3)</f>
        <v>1</v>
      </c>
      <c r="S63" s="84">
        <f>COUNTIF('Grade 10 Div. 3 North'!$D:$D,R$3)</f>
        <v>2</v>
      </c>
      <c r="T63" s="78">
        <f>COUNTIF('Grade 10 Div. 3 North'!$B:$B,T$3)</f>
        <v>0</v>
      </c>
      <c r="U63" s="84">
        <f>COUNTIF('Grade 10 Div. 3 North'!$D:$D,T$3)</f>
        <v>0</v>
      </c>
      <c r="V63" s="78">
        <f>COUNTIF('Grade 10 Div. 3 North'!$B:$B,V$3)</f>
        <v>0</v>
      </c>
      <c r="W63" s="84">
        <f>COUNTIF('Grade 10 Div. 3 North'!$D:$D,V$3)</f>
        <v>0</v>
      </c>
      <c r="X63" s="78">
        <f>COUNTIF('Grade 10 Div. 3 North'!$B:$B,X$3)</f>
        <v>0</v>
      </c>
      <c r="Y63" s="84">
        <f>COUNTIF('Grade 10 Div. 3 North'!$D:$D,X$3)</f>
        <v>0</v>
      </c>
      <c r="Z63" s="78">
        <f>COUNTIF('Grade 10 Div. 3 North'!$B:$B,Z$3)</f>
        <v>0</v>
      </c>
      <c r="AA63" s="84">
        <f>COUNTIF('Grade 10 Div. 3 North'!$D:$D,Z$3)</f>
        <v>0</v>
      </c>
      <c r="AB63" s="78">
        <f>COUNTIF('Grade 10 Div. 3 North'!$B:$B,AB$2)</f>
        <v>0</v>
      </c>
      <c r="AC63" s="84">
        <f>COUNTIF('Grade 10 Div. 3 North'!$D:$D,AB$2)</f>
        <v>0</v>
      </c>
      <c r="AD63" s="78">
        <f>COUNTIF('Grade 10 Div. 3 North'!$B:$B,AD$3)</f>
        <v>0</v>
      </c>
      <c r="AE63" s="84">
        <f>COUNTIF('Grade 10 Div. 3 North'!$D:$D,AD$3)</f>
        <v>0</v>
      </c>
      <c r="AF63" s="78">
        <f>COUNTIF('Grade 10 Div. 3 North'!$B:$B,AF$3)</f>
        <v>0</v>
      </c>
      <c r="AG63" s="84">
        <f>COUNTIF('Grade 10 Div. 3 North'!$D:$D,AF$3)</f>
        <v>0</v>
      </c>
      <c r="AH63" s="78">
        <f>COUNTIF('Grade 10 Div. 3 North'!$B:$B,AH$3)</f>
        <v>0</v>
      </c>
      <c r="AI63" s="84">
        <f>COUNTIF('Grade 10 Div. 3 North'!$D:$D,AH$3)</f>
        <v>0</v>
      </c>
      <c r="AJ63" s="78">
        <f>COUNTIF('Grade 10 Div. 3 North'!$B:$B,AJ$3)</f>
        <v>0</v>
      </c>
      <c r="AK63" s="84">
        <f>COUNTIF('Grade 10 Div. 3 North'!$D:$D,AJ$3)</f>
        <v>0</v>
      </c>
      <c r="AL63" s="78">
        <f>COUNTIF('Grade 10 Div. 3 North'!$B:$B,AL$3)</f>
        <v>0</v>
      </c>
      <c r="AM63" s="84">
        <f>COUNTIF('Grade 10 Div. 3 North'!$D:$D,AL$3)</f>
        <v>0</v>
      </c>
      <c r="AN63" s="78">
        <f>COUNTIF('Grade 10 Div. 3 North'!$B:$B,AN$3)</f>
        <v>0</v>
      </c>
      <c r="AO63" s="84">
        <f>COUNTIF('Grade 10 Div. 3 North'!$D:$D,AN$3)</f>
        <v>0</v>
      </c>
      <c r="AP63" s="78">
        <f>COUNTIF('Grade 10 Div. 3 North'!$B:$B,AP$3)</f>
        <v>0</v>
      </c>
      <c r="AQ63" s="84">
        <f>COUNTIF('Grade 10 Div. 3 North'!$D:$D,AP$3)</f>
        <v>0</v>
      </c>
      <c r="AR63" s="78">
        <f>COUNTIF('Grade 10 Div. 3 North'!$B:$B,AR$3)</f>
        <v>0</v>
      </c>
      <c r="AS63" s="84">
        <f>COUNTIF('Grade 10 Div. 3 North'!$D:$D,AR$3)</f>
        <v>0</v>
      </c>
      <c r="AT63" s="78">
        <f>COUNTIF('Grade 10 Div. 3 North'!$B:$B,AT$3)</f>
        <v>0</v>
      </c>
      <c r="AU63" s="84">
        <f>COUNTIF('Grade 10 Div. 3 North'!$D:$D,AT$3)</f>
        <v>0</v>
      </c>
      <c r="AV63" s="78">
        <f>COUNTIF('Grade 10 Div. 3 North'!$B:$B,AV$3)</f>
        <v>0</v>
      </c>
      <c r="AW63" s="84">
        <f>COUNTIF('Grade 10 Div. 3 North'!$D:$D,AV$3)</f>
        <v>0</v>
      </c>
      <c r="AX63" s="78">
        <f>COUNTIF('Grade 10 Div. 3 North'!$B:$B,AX$3)</f>
        <v>0</v>
      </c>
      <c r="AY63" s="84">
        <f>COUNTIF('Grade 10 Div. 3 North'!$D:$D,AX$3)</f>
        <v>0</v>
      </c>
      <c r="AZ63" s="78">
        <f>COUNTIF('Grade 10 Div. 3 North'!$B:$B,AZ$3)</f>
        <v>1</v>
      </c>
      <c r="BA63" s="144">
        <f>COUNTIF('Grade 10 Div. 3 North'!$D:$D,AZ$3)</f>
        <v>0</v>
      </c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</row>
    <row r="64" spans="1:83" ht="20.100000000000001" customHeight="1" thickBot="1" x14ac:dyDescent="0.35">
      <c r="A64" s="145" t="s">
        <v>115</v>
      </c>
      <c r="B64" s="203">
        <f>SUM(D64+F64+H64+J64+L64+N64+P64+R64+T64+V64+X64+Z64+AB64+AD64+AF64+AH64+AJ64+AL64+AN64+AP64+AR64+AT64+AV64+AX64+AZ64)</f>
        <v>1248</v>
      </c>
      <c r="C64" s="203">
        <f>SUM(E64+G64+I64+K64+M64+O64+Q64+S64+U64+W64+Y64+AA64+AC64+AE64+AG64+AI64+AK64+AM64+AO64+AQ64+AS64+AU64+AW64+AY64+BA64)</f>
        <v>1268</v>
      </c>
      <c r="D64" s="169">
        <f>D6+D17+D23+D34+D51</f>
        <v>106</v>
      </c>
      <c r="E64" s="146">
        <f>E6+E17+E23+E34+E51</f>
        <v>124</v>
      </c>
      <c r="F64" s="169">
        <f t="shared" ref="F64:BA64" si="17">F6+F17+F23+F34+F51</f>
        <v>68</v>
      </c>
      <c r="G64" s="146">
        <f t="shared" si="17"/>
        <v>74</v>
      </c>
      <c r="H64" s="169">
        <f t="shared" si="17"/>
        <v>64</v>
      </c>
      <c r="I64" s="146">
        <f t="shared" si="17"/>
        <v>68</v>
      </c>
      <c r="J64" s="169">
        <f>J6+J17+J23+J34+J51</f>
        <v>8</v>
      </c>
      <c r="K64" s="146">
        <f>K6+K17+K23+K34+K51</f>
        <v>8</v>
      </c>
      <c r="L64" s="169">
        <f t="shared" si="17"/>
        <v>77</v>
      </c>
      <c r="M64" s="146">
        <f t="shared" si="17"/>
        <v>82</v>
      </c>
      <c r="N64" s="169">
        <f t="shared" si="17"/>
        <v>45</v>
      </c>
      <c r="O64" s="146">
        <f t="shared" si="17"/>
        <v>56</v>
      </c>
      <c r="P64" s="169">
        <f t="shared" si="17"/>
        <v>25</v>
      </c>
      <c r="Q64" s="146">
        <f t="shared" si="17"/>
        <v>23</v>
      </c>
      <c r="R64" s="169">
        <f t="shared" si="17"/>
        <v>12</v>
      </c>
      <c r="S64" s="146">
        <f t="shared" si="17"/>
        <v>15</v>
      </c>
      <c r="T64" s="169">
        <f t="shared" si="17"/>
        <v>104</v>
      </c>
      <c r="U64" s="146">
        <f t="shared" si="17"/>
        <v>107</v>
      </c>
      <c r="V64" s="169">
        <f t="shared" si="17"/>
        <v>62</v>
      </c>
      <c r="W64" s="146">
        <f t="shared" si="17"/>
        <v>57</v>
      </c>
      <c r="X64" s="169">
        <f t="shared" si="17"/>
        <v>12</v>
      </c>
      <c r="Y64" s="146">
        <f t="shared" si="17"/>
        <v>16</v>
      </c>
      <c r="Z64" s="169">
        <f t="shared" si="17"/>
        <v>69</v>
      </c>
      <c r="AA64" s="146">
        <f t="shared" si="17"/>
        <v>60</v>
      </c>
      <c r="AB64" s="169">
        <f t="shared" si="17"/>
        <v>181</v>
      </c>
      <c r="AC64" s="146">
        <f t="shared" si="17"/>
        <v>171</v>
      </c>
      <c r="AD64" s="169">
        <f t="shared" si="17"/>
        <v>150</v>
      </c>
      <c r="AE64" s="146">
        <f t="shared" si="17"/>
        <v>148</v>
      </c>
      <c r="AF64" s="169">
        <f t="shared" si="17"/>
        <v>48</v>
      </c>
      <c r="AG64" s="146">
        <f t="shared" si="17"/>
        <v>49</v>
      </c>
      <c r="AH64" s="169">
        <f t="shared" si="17"/>
        <v>14</v>
      </c>
      <c r="AI64" s="146">
        <f t="shared" si="17"/>
        <v>19</v>
      </c>
      <c r="AJ64" s="169">
        <f t="shared" si="17"/>
        <v>23</v>
      </c>
      <c r="AK64" s="146">
        <f t="shared" si="17"/>
        <v>21</v>
      </c>
      <c r="AL64" s="169">
        <f t="shared" si="17"/>
        <v>30</v>
      </c>
      <c r="AM64" s="146">
        <f t="shared" si="17"/>
        <v>27</v>
      </c>
      <c r="AN64" s="169">
        <f t="shared" si="17"/>
        <v>15</v>
      </c>
      <c r="AO64" s="146">
        <f t="shared" si="17"/>
        <v>14</v>
      </c>
      <c r="AP64" s="169">
        <f t="shared" si="17"/>
        <v>62</v>
      </c>
      <c r="AQ64" s="146">
        <f t="shared" si="17"/>
        <v>54</v>
      </c>
      <c r="AR64" s="169">
        <f t="shared" si="17"/>
        <v>4</v>
      </c>
      <c r="AS64" s="146">
        <f t="shared" si="17"/>
        <v>5</v>
      </c>
      <c r="AT64" s="169">
        <f t="shared" si="17"/>
        <v>26</v>
      </c>
      <c r="AU64" s="146">
        <f t="shared" si="17"/>
        <v>22</v>
      </c>
      <c r="AV64" s="169">
        <f t="shared" si="17"/>
        <v>6</v>
      </c>
      <c r="AW64" s="146">
        <f t="shared" si="17"/>
        <v>7</v>
      </c>
      <c r="AX64" s="169">
        <f t="shared" si="17"/>
        <v>7</v>
      </c>
      <c r="AY64" s="146">
        <f t="shared" si="17"/>
        <v>9</v>
      </c>
      <c r="AZ64" s="169">
        <f t="shared" si="17"/>
        <v>30</v>
      </c>
      <c r="BA64" s="146">
        <f t="shared" si="17"/>
        <v>32</v>
      </c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</row>
    <row r="65" spans="1:83" ht="20.100000000000001" customHeight="1" thickBot="1" x14ac:dyDescent="0.35">
      <c r="A65" s="85"/>
      <c r="B65" s="85"/>
      <c r="C65" s="85"/>
      <c r="D65" s="155"/>
      <c r="E65" s="86"/>
      <c r="F65" s="87"/>
      <c r="G65" s="87"/>
      <c r="H65" s="87"/>
      <c r="I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7"/>
      <c r="X65" s="87"/>
      <c r="Y65" s="87"/>
      <c r="Z65" s="86"/>
      <c r="AA65" s="86"/>
      <c r="AB65" s="87"/>
      <c r="AC65" s="87"/>
      <c r="AD65" s="87"/>
      <c r="AE65" s="87"/>
      <c r="AF65" s="87"/>
      <c r="AG65" s="87"/>
      <c r="AH65" s="87"/>
      <c r="AI65" s="87"/>
      <c r="AJ65" s="87"/>
      <c r="AK65" s="87"/>
    </row>
    <row r="66" spans="1:83" s="65" customFormat="1" ht="39.950000000000003" customHeight="1" thickTop="1" x14ac:dyDescent="0.25">
      <c r="A66" s="189" t="s">
        <v>892</v>
      </c>
      <c r="B66" s="256" t="s">
        <v>893</v>
      </c>
      <c r="C66" s="257"/>
      <c r="D66" s="231" t="s">
        <v>893</v>
      </c>
      <c r="E66" s="232"/>
      <c r="F66" s="251" t="s">
        <v>893</v>
      </c>
      <c r="G66" s="232"/>
      <c r="H66" s="251" t="s">
        <v>893</v>
      </c>
      <c r="I66" s="232"/>
      <c r="J66" s="251" t="s">
        <v>893</v>
      </c>
      <c r="K66" s="232"/>
      <c r="L66" s="251" t="s">
        <v>893</v>
      </c>
      <c r="M66" s="232"/>
      <c r="N66" s="251" t="s">
        <v>893</v>
      </c>
      <c r="O66" s="232"/>
      <c r="P66" s="251" t="s">
        <v>893</v>
      </c>
      <c r="Q66" s="232"/>
      <c r="R66" s="251" t="s">
        <v>893</v>
      </c>
      <c r="S66" s="232"/>
      <c r="T66" s="251" t="s">
        <v>893</v>
      </c>
      <c r="U66" s="232"/>
      <c r="V66" s="251" t="s">
        <v>893</v>
      </c>
      <c r="W66" s="232"/>
      <c r="X66" s="251" t="s">
        <v>893</v>
      </c>
      <c r="Y66" s="232"/>
      <c r="Z66" s="251" t="s">
        <v>893</v>
      </c>
      <c r="AA66" s="232"/>
      <c r="AB66" s="251" t="s">
        <v>893</v>
      </c>
      <c r="AC66" s="232"/>
      <c r="AD66" s="251" t="s">
        <v>893</v>
      </c>
      <c r="AE66" s="232"/>
      <c r="AF66" s="251" t="s">
        <v>893</v>
      </c>
      <c r="AG66" s="232"/>
      <c r="AH66" s="251" t="s">
        <v>893</v>
      </c>
      <c r="AI66" s="232"/>
      <c r="AJ66" s="251" t="s">
        <v>893</v>
      </c>
      <c r="AK66" s="232"/>
      <c r="AL66" s="251" t="s">
        <v>893</v>
      </c>
      <c r="AM66" s="232"/>
      <c r="AN66" s="251" t="s">
        <v>893</v>
      </c>
      <c r="AO66" s="232"/>
      <c r="AP66" s="251" t="s">
        <v>893</v>
      </c>
      <c r="AQ66" s="232"/>
      <c r="AR66" s="251" t="s">
        <v>893</v>
      </c>
      <c r="AS66" s="232"/>
      <c r="AT66" s="251" t="s">
        <v>893</v>
      </c>
      <c r="AU66" s="232"/>
      <c r="AV66" s="251" t="s">
        <v>893</v>
      </c>
      <c r="AW66" s="232"/>
      <c r="AX66" s="251" t="s">
        <v>893</v>
      </c>
      <c r="AY66" s="232"/>
      <c r="AZ66" s="251" t="s">
        <v>893</v>
      </c>
      <c r="BA66" s="232"/>
      <c r="BB66" s="64"/>
      <c r="BC66" s="64"/>
      <c r="BD66" s="64"/>
      <c r="BE66" s="64"/>
      <c r="BF66" s="64"/>
      <c r="BG66" s="64"/>
      <c r="BH66" s="64"/>
      <c r="BI66" s="64"/>
      <c r="BJ66" s="64"/>
      <c r="BK66" s="64"/>
      <c r="BL66" s="64"/>
      <c r="BM66" s="64"/>
      <c r="BN66" s="64"/>
      <c r="BO66" s="64"/>
      <c r="BP66" s="64"/>
      <c r="BQ66" s="64"/>
      <c r="BR66" s="64"/>
      <c r="BS66" s="64"/>
      <c r="BT66" s="64"/>
      <c r="BU66" s="64"/>
      <c r="BV66" s="64"/>
      <c r="BW66" s="64"/>
      <c r="BX66" s="64"/>
      <c r="BY66" s="64"/>
      <c r="BZ66" s="64"/>
      <c r="CA66" s="64"/>
      <c r="CB66" s="64"/>
      <c r="CC66" s="64"/>
      <c r="CD66" s="64"/>
      <c r="CE66" s="64"/>
    </row>
    <row r="67" spans="1:83" ht="20.100000000000001" customHeight="1" x14ac:dyDescent="0.3">
      <c r="A67" s="186" t="s">
        <v>1028</v>
      </c>
      <c r="B67" s="258">
        <f>SUM(D67+F67+H67+J67+L67+N67+P67+R67+T67+V67+X67+Z67+AB67+AD67+AF67+AH67+AJ67+AL67+AN67+AP67+AR67+AT67+AV67+AX67+AZ67)</f>
        <v>199</v>
      </c>
      <c r="C67" s="255"/>
      <c r="D67" s="233">
        <f>SUM(D68:D74)</f>
        <v>12</v>
      </c>
      <c r="E67" s="234"/>
      <c r="F67" s="252">
        <f>SUM(F68:F74)</f>
        <v>6</v>
      </c>
      <c r="G67" s="234"/>
      <c r="H67" s="252">
        <f>SUM(H68:H74)</f>
        <v>12</v>
      </c>
      <c r="I67" s="234"/>
      <c r="J67" s="252">
        <f>SUM(J68:J74)</f>
        <v>0</v>
      </c>
      <c r="K67" s="234"/>
      <c r="L67" s="252">
        <f t="shared" ref="L67" si="18">SUM(L68:L74)</f>
        <v>16</v>
      </c>
      <c r="M67" s="234"/>
      <c r="N67" s="252">
        <f t="shared" ref="N67" si="19">SUM(N68:N74)</f>
        <v>3</v>
      </c>
      <c r="O67" s="234"/>
      <c r="P67" s="252">
        <f t="shared" ref="P67" si="20">SUM(P68:P74)</f>
        <v>0</v>
      </c>
      <c r="Q67" s="234"/>
      <c r="R67" s="252">
        <f t="shared" ref="R67" si="21">SUM(R68:R74)</f>
        <v>1</v>
      </c>
      <c r="S67" s="234"/>
      <c r="T67" s="252">
        <f t="shared" ref="T67" si="22">SUM(T68:T74)</f>
        <v>21</v>
      </c>
      <c r="U67" s="234"/>
      <c r="V67" s="252">
        <f>SUM(V68:V74)</f>
        <v>28</v>
      </c>
      <c r="W67" s="234"/>
      <c r="X67" s="252">
        <f>SUM(X68:X74)</f>
        <v>3</v>
      </c>
      <c r="Y67" s="234"/>
      <c r="Z67" s="252">
        <f>SUM(Z68:Z74)</f>
        <v>7</v>
      </c>
      <c r="AA67" s="234"/>
      <c r="AB67" s="252">
        <f t="shared" ref="AB67" si="23">SUM(AB68:AB74)</f>
        <v>24</v>
      </c>
      <c r="AC67" s="234"/>
      <c r="AD67" s="252">
        <f t="shared" ref="AD67" si="24">SUM(AD68:AD74)</f>
        <v>25</v>
      </c>
      <c r="AE67" s="234"/>
      <c r="AF67" s="252">
        <f t="shared" ref="AF67" si="25">SUM(AF68:AF74)</f>
        <v>17</v>
      </c>
      <c r="AG67" s="234"/>
      <c r="AH67" s="252">
        <f>SUM(AH68:AH74)</f>
        <v>5</v>
      </c>
      <c r="AI67" s="234"/>
      <c r="AJ67" s="252">
        <f>SUM(AJ68:AJ74)</f>
        <v>1</v>
      </c>
      <c r="AK67" s="234"/>
      <c r="AL67" s="252">
        <f>SUM(AL68:AL74)</f>
        <v>3</v>
      </c>
      <c r="AM67" s="234"/>
      <c r="AN67" s="252">
        <f t="shared" ref="AN67" si="26">SUM(AN68:AN74)</f>
        <v>1</v>
      </c>
      <c r="AO67" s="234"/>
      <c r="AP67" s="252">
        <f t="shared" ref="AP67" si="27">SUM(AP68:AP74)</f>
        <v>4</v>
      </c>
      <c r="AQ67" s="234"/>
      <c r="AR67" s="252">
        <f t="shared" ref="AR67" si="28">SUM(AR68:AR74)</f>
        <v>2</v>
      </c>
      <c r="AS67" s="234"/>
      <c r="AT67" s="252">
        <f t="shared" ref="AT67" si="29">SUM(AT68:AT74)</f>
        <v>6</v>
      </c>
      <c r="AU67" s="234"/>
      <c r="AV67" s="252">
        <f t="shared" ref="AV67" si="30">SUM(AV68:AV74)</f>
        <v>0</v>
      </c>
      <c r="AW67" s="234"/>
      <c r="AX67" s="252">
        <f>SUM(AX68:AX74)</f>
        <v>0</v>
      </c>
      <c r="AY67" s="234"/>
      <c r="AZ67" s="252">
        <f>SUM(AZ68:AZ74)</f>
        <v>2</v>
      </c>
      <c r="BA67" s="255"/>
      <c r="BB67" s="75"/>
      <c r="BC67" s="75"/>
      <c r="BD67" s="75"/>
      <c r="BE67" s="75"/>
      <c r="BF67" s="75"/>
      <c r="BG67" s="75"/>
      <c r="BH67" s="75"/>
      <c r="BI67" s="75"/>
      <c r="BJ67" s="75"/>
      <c r="BK67" s="75"/>
      <c r="BL67" s="75"/>
      <c r="BM67" s="75"/>
      <c r="BN67" s="75"/>
      <c r="BO67" s="75"/>
      <c r="BP67" s="75"/>
      <c r="BQ67" s="75"/>
      <c r="BR67" s="75"/>
      <c r="BS67" s="75"/>
      <c r="BT67" s="75"/>
      <c r="BU67" s="75"/>
      <c r="BV67" s="75"/>
      <c r="BW67" s="75"/>
      <c r="BX67" s="75"/>
      <c r="BY67" s="75"/>
      <c r="BZ67" s="75"/>
      <c r="CA67" s="75"/>
      <c r="CB67" s="75"/>
      <c r="CC67" s="75"/>
      <c r="CD67" s="75"/>
      <c r="CE67" s="75"/>
    </row>
    <row r="68" spans="1:83" ht="20.100000000000001" customHeight="1" x14ac:dyDescent="0.3">
      <c r="A68" s="156" t="s">
        <v>1029</v>
      </c>
      <c r="B68" s="259">
        <f>SUM(D68+F68+H68+L68+N68+P68+R68+T68+V68+X68+Z68+AB68+AD68+AF68+AH68+AJ68+AL68+AN68+AP68+AR68+AT68+AV68+AX68+AZ68)</f>
        <v>53</v>
      </c>
      <c r="C68" s="260"/>
      <c r="D68" s="235">
        <f>COUNTIF('ANZAC Cup Premier'!$B:$B,D$3)</f>
        <v>0</v>
      </c>
      <c r="E68" s="236"/>
      <c r="F68" s="248">
        <f>COUNTIF('ANZAC Cup Premier'!$B:$B,F$3)</f>
        <v>1</v>
      </c>
      <c r="G68" s="236"/>
      <c r="H68" s="248">
        <f>COUNTIF('ANZAC Cup Premier'!$B:$B,H$3)</f>
        <v>2</v>
      </c>
      <c r="I68" s="236"/>
      <c r="J68" s="248">
        <f>COUNTIF('ANZAC Cup Premier'!$B:$B,J$3)</f>
        <v>0</v>
      </c>
      <c r="K68" s="236"/>
      <c r="L68" s="248">
        <f>COUNTIF('ANZAC Cup Premier'!$B:$B,L$3)</f>
        <v>4</v>
      </c>
      <c r="M68" s="236"/>
      <c r="N68" s="248">
        <f>COUNTIF('ANZAC Cup Premier'!$B:$B,N$3)</f>
        <v>0</v>
      </c>
      <c r="O68" s="236"/>
      <c r="P68" s="248">
        <f>COUNTIF('ANZAC Cup Premier'!$B:$B,P$3)</f>
        <v>0</v>
      </c>
      <c r="Q68" s="236"/>
      <c r="R68" s="248">
        <f>COUNTIF('ANZAC Cup Premier'!$B:$B,R$3)</f>
        <v>0</v>
      </c>
      <c r="S68" s="236"/>
      <c r="T68" s="248">
        <f>COUNTIF('ANZAC Cup Premier'!$B:$B,T$3)-'Statistics (Prev. Clubs)'!AD67</f>
        <v>5</v>
      </c>
      <c r="U68" s="236"/>
      <c r="V68" s="248">
        <f>COUNTIF('ANZAC Cup Premier'!$B:$B,V$3)</f>
        <v>14</v>
      </c>
      <c r="W68" s="236"/>
      <c r="X68" s="248">
        <f>COUNTIF('ANZAC Cup Premier'!$B:$B,X$3)</f>
        <v>0</v>
      </c>
      <c r="Y68" s="236"/>
      <c r="Z68" s="248">
        <f>COUNTIF('ANZAC Cup Premier'!$B:$B,Z$3)</f>
        <v>1</v>
      </c>
      <c r="AA68" s="236"/>
      <c r="AB68" s="248">
        <f>COUNTIF('ANZAC Cup Premier'!$B:$B,AB$2)</f>
        <v>6</v>
      </c>
      <c r="AC68" s="236"/>
      <c r="AD68" s="248">
        <f>COUNTIF('ANZAC Cup Premier'!$B:$B,AD$3)</f>
        <v>8</v>
      </c>
      <c r="AE68" s="236"/>
      <c r="AF68" s="248">
        <f>COUNTIF('ANZAC Cup Premier'!$B:$B,AF$3)</f>
        <v>10</v>
      </c>
      <c r="AG68" s="236"/>
      <c r="AH68" s="248">
        <f>COUNTIF('ANZAC Cup Premier'!$B:$B,AH$3)</f>
        <v>1</v>
      </c>
      <c r="AI68" s="236"/>
      <c r="AJ68" s="248">
        <f>COUNTIF('ANZAC Cup Premier'!$B:$B,AJ$3)</f>
        <v>0</v>
      </c>
      <c r="AK68" s="236"/>
      <c r="AL68" s="248">
        <f>COUNTIF('ANZAC Cup Premier'!$B:$B,AL$3)</f>
        <v>0</v>
      </c>
      <c r="AM68" s="236"/>
      <c r="AN68" s="248">
        <f>COUNTIF('ANZAC Cup Premier'!$B:$B,AN$3)</f>
        <v>0</v>
      </c>
      <c r="AO68" s="236"/>
      <c r="AP68" s="248">
        <f>COUNTIF('ANZAC Cup Premier'!$B:$B,AP$3)</f>
        <v>1</v>
      </c>
      <c r="AQ68" s="236"/>
      <c r="AR68" s="248">
        <f>COUNTIF('ANZAC Cup Premier'!$B:$B,AR$3)</f>
        <v>0</v>
      </c>
      <c r="AS68" s="236"/>
      <c r="AT68" s="248">
        <f>COUNTIF('ANZAC Cup Premier'!$B:$B,AT$3)</f>
        <v>0</v>
      </c>
      <c r="AU68" s="236"/>
      <c r="AV68" s="248">
        <f>COUNTIF('ANZAC Cup Premier'!$B:$B,AV$3)</f>
        <v>0</v>
      </c>
      <c r="AW68" s="236"/>
      <c r="AX68" s="248">
        <f>COUNTIF('ANZAC Cup Premier'!$B:$B,AX$3)</f>
        <v>0</v>
      </c>
      <c r="AY68" s="236"/>
      <c r="AZ68" s="248">
        <f>COUNTIF('ANZAC Cup Premier'!$B:$B,AZ$3)</f>
        <v>0</v>
      </c>
      <c r="BA68" s="254"/>
      <c r="BB68" s="75"/>
      <c r="BC68" s="75"/>
      <c r="BD68" s="75"/>
      <c r="BE68" s="75"/>
      <c r="BF68" s="75"/>
      <c r="BG68" s="75"/>
      <c r="BH68" s="75"/>
      <c r="BI68" s="75"/>
      <c r="BJ68" s="75"/>
      <c r="BK68" s="75"/>
      <c r="BL68" s="75"/>
      <c r="BM68" s="75"/>
      <c r="BN68" s="75"/>
      <c r="BO68" s="75"/>
      <c r="BP68" s="75"/>
      <c r="BQ68" s="75"/>
      <c r="BR68" s="75"/>
      <c r="BS68" s="75"/>
      <c r="BT68" s="75"/>
      <c r="BU68" s="75"/>
      <c r="BV68" s="75"/>
      <c r="BW68" s="75"/>
      <c r="BX68" s="75"/>
      <c r="BY68" s="75"/>
      <c r="BZ68" s="75"/>
      <c r="CA68" s="75"/>
      <c r="CB68" s="75"/>
      <c r="CC68" s="75"/>
      <c r="CD68" s="75"/>
      <c r="CE68" s="75"/>
    </row>
    <row r="69" spans="1:83" ht="20.100000000000001" customHeight="1" x14ac:dyDescent="0.3">
      <c r="A69" s="156" t="s">
        <v>1030</v>
      </c>
      <c r="B69" s="259">
        <f t="shared" ref="B69:B74" si="31">SUM(D69+F69+H69+L69+N69+P69+R69+T69+V69+X69+Z69+AB69+AD69+AF69+AH69+AJ69+AL69+AN69+AP69+AR69+AT69+AV69+AX69+AZ69)</f>
        <v>34</v>
      </c>
      <c r="C69" s="260"/>
      <c r="D69" s="235">
        <f>COUNTIF('ANZAC Cup Open A'!$B:$B,D$3)</f>
        <v>1</v>
      </c>
      <c r="E69" s="236"/>
      <c r="F69" s="248">
        <f>COUNTIF('ANZAC Cup Open A'!$B:$B,F$3)</f>
        <v>2</v>
      </c>
      <c r="G69" s="236"/>
      <c r="H69" s="248">
        <f>COUNTIF('ANZAC Cup Open A'!$B:$B,H$3)</f>
        <v>4</v>
      </c>
      <c r="I69" s="236"/>
      <c r="J69" s="248">
        <f>COUNTIF('ANZAC Cup Open A'!$B:$B,J$3)</f>
        <v>0</v>
      </c>
      <c r="K69" s="236"/>
      <c r="L69" s="248">
        <f>COUNTIF('ANZAC Cup Open A'!$B:$B,L$3)</f>
        <v>0</v>
      </c>
      <c r="M69" s="236"/>
      <c r="N69" s="248">
        <f>COUNTIF('ANZAC Cup Open A'!$B:$B,N$3)</f>
        <v>0</v>
      </c>
      <c r="O69" s="236"/>
      <c r="P69" s="248">
        <f>COUNTIF('ANZAC Cup Open A'!$B:$B,P$3)</f>
        <v>0</v>
      </c>
      <c r="Q69" s="236"/>
      <c r="R69" s="248">
        <f>COUNTIF('ANZAC Cup Open A'!$B:$B,R$3)</f>
        <v>0</v>
      </c>
      <c r="S69" s="236"/>
      <c r="T69" s="248">
        <f>COUNTIF('ANZAC Cup Open A'!$B:$B,T$3)</f>
        <v>4</v>
      </c>
      <c r="U69" s="236"/>
      <c r="V69" s="248">
        <f>COUNTIF('ANZAC Cup Open A'!$B:$B,V$3)</f>
        <v>4</v>
      </c>
      <c r="W69" s="236"/>
      <c r="X69" s="248">
        <f>COUNTIF('ANZAC Cup Open A'!$B:$B,X$3)</f>
        <v>0</v>
      </c>
      <c r="Y69" s="236"/>
      <c r="Z69" s="248">
        <f>COUNTIF('ANZAC Cup Open A'!$B:$B,Z$3)</f>
        <v>4</v>
      </c>
      <c r="AA69" s="236"/>
      <c r="AB69" s="248">
        <f>COUNTIF('ANZAC Cup Open A'!$B:$B,AB$2)</f>
        <v>3</v>
      </c>
      <c r="AC69" s="236"/>
      <c r="AD69" s="248">
        <f>COUNTIF('ANZAC Cup Open A'!$B:$B,AD$3)</f>
        <v>3</v>
      </c>
      <c r="AE69" s="236"/>
      <c r="AF69" s="248">
        <f>COUNTIF('ANZAC Cup Open A'!$B:$B,AF$3)</f>
        <v>0</v>
      </c>
      <c r="AG69" s="236"/>
      <c r="AH69" s="248">
        <f>COUNTIF('ANZAC Cup Open A'!$B:$B,AH$3)</f>
        <v>0</v>
      </c>
      <c r="AI69" s="236"/>
      <c r="AJ69" s="248">
        <f>COUNTIF('ANZAC Cup Open A'!$B:$B,AJ$3)</f>
        <v>0</v>
      </c>
      <c r="AK69" s="236"/>
      <c r="AL69" s="248">
        <f>COUNTIF('ANZAC Cup Open A'!$B:$B,AL$3)</f>
        <v>1</v>
      </c>
      <c r="AM69" s="236"/>
      <c r="AN69" s="248">
        <f>COUNTIF('ANZAC Cup Open A'!$B:$B,AN$3)</f>
        <v>1</v>
      </c>
      <c r="AO69" s="236"/>
      <c r="AP69" s="248">
        <f>COUNTIF('ANZAC Cup Open A'!$B:$B,AP$3)</f>
        <v>1</v>
      </c>
      <c r="AQ69" s="236"/>
      <c r="AR69" s="248">
        <f>COUNTIF('ANZAC Cup Open A'!$B:$B,AR$3)</f>
        <v>2</v>
      </c>
      <c r="AS69" s="236"/>
      <c r="AT69" s="248">
        <f>COUNTIF('ANZAC Cup Open A'!$B:$B,AT$3)</f>
        <v>4</v>
      </c>
      <c r="AU69" s="236"/>
      <c r="AV69" s="248">
        <f>COUNTIF('ANZAC Cup Open A'!$B:$B,AV$3)</f>
        <v>0</v>
      </c>
      <c r="AW69" s="236"/>
      <c r="AX69" s="248">
        <f>COUNTIF('ANZAC Cup Open A'!$B:$B,AX$3)</f>
        <v>0</v>
      </c>
      <c r="AY69" s="236"/>
      <c r="AZ69" s="248">
        <f>COUNTIF('ANZAC Cup Open A'!$B:$B,AZ$3)</f>
        <v>0</v>
      </c>
      <c r="BA69" s="254"/>
      <c r="BB69" s="75"/>
      <c r="BC69" s="75"/>
      <c r="BD69" s="75"/>
      <c r="BE69" s="75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</row>
    <row r="70" spans="1:83" ht="20.100000000000001" customHeight="1" x14ac:dyDescent="0.3">
      <c r="A70" s="156" t="s">
        <v>1031</v>
      </c>
      <c r="B70" s="259">
        <f t="shared" si="31"/>
        <v>25</v>
      </c>
      <c r="C70" s="260"/>
      <c r="D70" s="235">
        <f>COUNTIF('ANZAC Cup Open B'!$B:$B,D$3)</f>
        <v>2</v>
      </c>
      <c r="E70" s="236"/>
      <c r="F70" s="248">
        <f>COUNTIF('ANZAC Cup Open B'!$B:$B,F$3)</f>
        <v>2</v>
      </c>
      <c r="G70" s="236"/>
      <c r="H70" s="248">
        <f>COUNTIF('ANZAC Cup Open B'!$B:$B,H$3)</f>
        <v>1</v>
      </c>
      <c r="I70" s="236"/>
      <c r="J70" s="248">
        <f>COUNTIF('ANZAC Cup Open B'!$B:$B,J$3)</f>
        <v>0</v>
      </c>
      <c r="K70" s="236"/>
      <c r="L70" s="248">
        <f>COUNTIF('ANZAC Cup Open B'!$B:$B,L$3)</f>
        <v>0</v>
      </c>
      <c r="M70" s="236"/>
      <c r="N70" s="248">
        <f>COUNTIF('ANZAC Cup Open B'!$B:$B,N$3)</f>
        <v>1</v>
      </c>
      <c r="O70" s="236"/>
      <c r="P70" s="248">
        <f>COUNTIF('ANZAC Cup Open B'!$B:$B,P$3)</f>
        <v>0</v>
      </c>
      <c r="Q70" s="236"/>
      <c r="R70" s="248">
        <f>COUNTIF('ANZAC Cup Open B'!$B:$B,R$3)</f>
        <v>1</v>
      </c>
      <c r="S70" s="236"/>
      <c r="T70" s="248">
        <f>COUNTIF('ANZAC Cup Open B'!$B:$B,T$3)</f>
        <v>3</v>
      </c>
      <c r="U70" s="236"/>
      <c r="V70" s="248">
        <f>COUNTIF('ANZAC Cup Open B'!$B:$B,V$3)</f>
        <v>4</v>
      </c>
      <c r="W70" s="236"/>
      <c r="X70" s="248">
        <f>COUNTIF('ANZAC Cup Open B'!$B:$B,X$3)</f>
        <v>1</v>
      </c>
      <c r="Y70" s="236"/>
      <c r="Z70" s="248">
        <f>COUNTIF('ANZAC Cup Open B'!$B:$B,Z$3)</f>
        <v>0</v>
      </c>
      <c r="AA70" s="236"/>
      <c r="AB70" s="248">
        <f>COUNTIF('ANZAC Cup Open B'!$B:$B,AB$2)</f>
        <v>2</v>
      </c>
      <c r="AC70" s="236"/>
      <c r="AD70" s="248">
        <f>COUNTIF('ANZAC Cup Open B'!$B:$B,AD$3)</f>
        <v>1</v>
      </c>
      <c r="AE70" s="236"/>
      <c r="AF70" s="248">
        <f>COUNTIF('ANZAC Cup Open B'!$B:$B,AF$3)</f>
        <v>1</v>
      </c>
      <c r="AG70" s="236"/>
      <c r="AH70" s="248">
        <f>COUNTIF('ANZAC Cup Open B'!$B:$B,AH$3)</f>
        <v>1</v>
      </c>
      <c r="AI70" s="236"/>
      <c r="AJ70" s="248">
        <f>COUNTIF('ANZAC Cup Open B'!$B:$B,AJ$3)</f>
        <v>1</v>
      </c>
      <c r="AK70" s="236"/>
      <c r="AL70" s="248">
        <f>COUNTIF('ANZAC Cup Open B'!$B:$B,AL$3)</f>
        <v>0</v>
      </c>
      <c r="AM70" s="236"/>
      <c r="AN70" s="248">
        <f>COUNTIF('ANZAC Cup Open B'!$B:$B,AN$3)</f>
        <v>0</v>
      </c>
      <c r="AO70" s="236"/>
      <c r="AP70" s="248">
        <f>COUNTIF('ANZAC Cup Open B'!$B:$B,AP$3)</f>
        <v>1</v>
      </c>
      <c r="AQ70" s="236"/>
      <c r="AR70" s="248">
        <f>COUNTIF('ANZAC Cup Open B'!$B:$B,AR$3)</f>
        <v>0</v>
      </c>
      <c r="AS70" s="236"/>
      <c r="AT70" s="248">
        <f>COUNTIF('ANZAC Cup Open B'!$B:$B,AT$3)</f>
        <v>1</v>
      </c>
      <c r="AU70" s="236"/>
      <c r="AV70" s="248">
        <f>COUNTIF('ANZAC Cup Open B'!$B:$B,AV$3)</f>
        <v>0</v>
      </c>
      <c r="AW70" s="236"/>
      <c r="AX70" s="248">
        <f>COUNTIF('ANZAC Cup Open B'!$B:$B,AX$3)</f>
        <v>0</v>
      </c>
      <c r="AY70" s="236"/>
      <c r="AZ70" s="248">
        <f>COUNTIF('ANZAC Cup Open B'!$B:$B,AZ$3)</f>
        <v>2</v>
      </c>
      <c r="BA70" s="254"/>
      <c r="BB70" s="75"/>
      <c r="BC70" s="75"/>
      <c r="BD70" s="75"/>
      <c r="BE70" s="75"/>
      <c r="BF70" s="75"/>
      <c r="BG70" s="75"/>
      <c r="BH70" s="75"/>
      <c r="BI70" s="75"/>
      <c r="BJ70" s="75"/>
      <c r="BK70" s="75"/>
      <c r="BL70" s="75"/>
      <c r="BM70" s="75"/>
      <c r="BN70" s="75"/>
      <c r="BO70" s="75"/>
      <c r="BP70" s="75"/>
      <c r="BQ70" s="75"/>
      <c r="BR70" s="75"/>
      <c r="BS70" s="75"/>
      <c r="BT70" s="75"/>
      <c r="BU70" s="75"/>
      <c r="BV70" s="75"/>
      <c r="BW70" s="75"/>
      <c r="BX70" s="75"/>
      <c r="BY70" s="75"/>
      <c r="BZ70" s="75"/>
      <c r="CA70" s="75"/>
      <c r="CB70" s="75"/>
      <c r="CC70" s="75"/>
      <c r="CD70" s="75"/>
      <c r="CE70" s="75"/>
    </row>
    <row r="71" spans="1:83" ht="20.100000000000001" customHeight="1" x14ac:dyDescent="0.3">
      <c r="A71" s="156" t="s">
        <v>1032</v>
      </c>
      <c r="B71" s="259">
        <f t="shared" ref="B71" si="32">SUM(D71+F71+H71+L71+N71+P71+R71+T71+V71+X71+Z71+AB71+AD71+AF71+AH71+AJ71+AL71+AN71+AP71+AR71+AT71+AV71+AX71+AZ71)</f>
        <v>4</v>
      </c>
      <c r="C71" s="260"/>
      <c r="D71" s="235">
        <f>COUNTIF('ANZAC Day Cup Open C'!$B:$B,D$3)</f>
        <v>0</v>
      </c>
      <c r="E71" s="236"/>
      <c r="F71" s="248">
        <f>COUNTIF('ANZAC Day Cup Open C'!$B:$B,F$3)</f>
        <v>0</v>
      </c>
      <c r="G71" s="236"/>
      <c r="H71" s="248">
        <f>COUNTIF('ANZAC Day Cup Open C'!$B:$B,H$3)</f>
        <v>0</v>
      </c>
      <c r="I71" s="236"/>
      <c r="J71" s="248">
        <f>COUNTIF('ANZAC Day Cup Open C'!$B:$B,J$3)</f>
        <v>0</v>
      </c>
      <c r="K71" s="236"/>
      <c r="L71" s="248">
        <f>COUNTIF('ANZAC Day Cup Open C'!$B:$B,L$3)</f>
        <v>0</v>
      </c>
      <c r="M71" s="236"/>
      <c r="N71" s="248">
        <f>COUNTIF('ANZAC Day Cup Open C'!$B:$B,N$3)</f>
        <v>0</v>
      </c>
      <c r="O71" s="236"/>
      <c r="P71" s="248">
        <f>COUNTIF('ANZAC Day Cup Open C'!$B:$B,P$3)</f>
        <v>0</v>
      </c>
      <c r="Q71" s="236"/>
      <c r="R71" s="248">
        <f>COUNTIF('ANZAC Day Cup Open C'!$B:$B,R$3)</f>
        <v>0</v>
      </c>
      <c r="S71" s="236"/>
      <c r="T71" s="248">
        <f>COUNTIF('ANZAC Day Cup Open C'!$B:$B,T$3)</f>
        <v>0</v>
      </c>
      <c r="U71" s="236"/>
      <c r="V71" s="248">
        <f>COUNTIF('ANZAC Day Cup Open C'!$B:$B,V$3)</f>
        <v>0</v>
      </c>
      <c r="W71" s="236"/>
      <c r="X71" s="248">
        <f>COUNTIF('ANZAC Day Cup Open C'!$B:$B,X$3)</f>
        <v>0</v>
      </c>
      <c r="Y71" s="236"/>
      <c r="Z71" s="248">
        <f>COUNTIF('ANZAC Day Cup Open C'!$B:$B,Z$3)</f>
        <v>0</v>
      </c>
      <c r="AA71" s="236"/>
      <c r="AB71" s="248">
        <f>COUNTIF('ANZAC Day Cup Open C'!$B:$B,AB$2)</f>
        <v>1</v>
      </c>
      <c r="AC71" s="236"/>
      <c r="AD71" s="248">
        <f>COUNTIF('ANZAC Day Cup Open C'!$B:$B,AD$3)</f>
        <v>0</v>
      </c>
      <c r="AE71" s="236"/>
      <c r="AF71" s="248">
        <f>COUNTIF('ANZAC Day Cup Open C'!$B:$B,AF$3)</f>
        <v>1</v>
      </c>
      <c r="AG71" s="236"/>
      <c r="AH71" s="248">
        <f>COUNTIF('ANZAC Day Cup Open C'!$B:$B,AH$3)</f>
        <v>0</v>
      </c>
      <c r="AI71" s="236"/>
      <c r="AJ71" s="248">
        <f>COUNTIF('ANZAC Day Cup Open C'!$B:$B,AJ$3)</f>
        <v>0</v>
      </c>
      <c r="AK71" s="236"/>
      <c r="AL71" s="248">
        <f>COUNTIF('ANZAC Day Cup Open C'!$B:$B,AL$3)</f>
        <v>2</v>
      </c>
      <c r="AM71" s="236"/>
      <c r="AN71" s="248">
        <f>COUNTIF('ANZAC Day Cup Open C'!$B:$B,AN$3)</f>
        <v>0</v>
      </c>
      <c r="AO71" s="236"/>
      <c r="AP71" s="248">
        <f>COUNTIF('ANZAC Day Cup Open C'!$B:$B,AP$3)</f>
        <v>0</v>
      </c>
      <c r="AQ71" s="236"/>
      <c r="AR71" s="248">
        <f>COUNTIF('ANZAC Day Cup Open C'!$B:$B,AR$3)</f>
        <v>0</v>
      </c>
      <c r="AS71" s="236"/>
      <c r="AT71" s="248">
        <f>COUNTIF('ANZAC Day Cup Open C'!$B:$B,AT$3)</f>
        <v>0</v>
      </c>
      <c r="AU71" s="236"/>
      <c r="AV71" s="248">
        <f>COUNTIF('ANZAC Day Cup Open C'!$B:$B,AV$3)</f>
        <v>0</v>
      </c>
      <c r="AW71" s="236"/>
      <c r="AX71" s="248">
        <f>COUNTIF('ANZAC Day Cup Open C'!$B:$B,AX$3)</f>
        <v>0</v>
      </c>
      <c r="AY71" s="236"/>
      <c r="AZ71" s="248">
        <f>COUNTIF('ANZAC Day Cup Open C'!$B:$B,AZ$3)</f>
        <v>0</v>
      </c>
      <c r="BA71" s="254"/>
      <c r="BB71" s="75"/>
      <c r="BC71" s="75"/>
      <c r="BD71" s="75"/>
      <c r="BE71" s="75"/>
      <c r="BF71" s="75"/>
      <c r="BG71" s="75"/>
      <c r="BH71" s="75"/>
      <c r="BI71" s="75"/>
      <c r="BJ71" s="75"/>
      <c r="BK71" s="75"/>
      <c r="BL71" s="75"/>
      <c r="BM71" s="75"/>
      <c r="BN71" s="75"/>
      <c r="BO71" s="75"/>
      <c r="BP71" s="75"/>
      <c r="BQ71" s="75"/>
      <c r="BR71" s="75"/>
      <c r="BS71" s="75"/>
      <c r="BT71" s="75"/>
      <c r="BU71" s="75"/>
      <c r="BV71" s="75"/>
      <c r="BW71" s="75"/>
      <c r="BX71" s="75"/>
      <c r="BY71" s="75"/>
      <c r="BZ71" s="75"/>
      <c r="CA71" s="75"/>
      <c r="CB71" s="75"/>
      <c r="CC71" s="75"/>
      <c r="CD71" s="75"/>
      <c r="CE71" s="75"/>
    </row>
    <row r="72" spans="1:83" ht="20.100000000000001" customHeight="1" x14ac:dyDescent="0.3">
      <c r="A72" s="156" t="s">
        <v>971</v>
      </c>
      <c r="B72" s="259">
        <f t="shared" si="31"/>
        <v>34</v>
      </c>
      <c r="C72" s="260"/>
      <c r="D72" s="235">
        <f>COUNTIF('ANZAC Cup Grade 16'!$B:$B,D$3)</f>
        <v>3</v>
      </c>
      <c r="E72" s="236"/>
      <c r="F72" s="248">
        <f>COUNTIF('ANZAC Cup Grade 16'!$B:$B,F$3)</f>
        <v>0</v>
      </c>
      <c r="G72" s="236"/>
      <c r="H72" s="248">
        <f>COUNTIF('ANZAC Cup Grade 16'!$B:$B,H$3)</f>
        <v>1</v>
      </c>
      <c r="I72" s="236"/>
      <c r="J72" s="248">
        <f>COUNTIF('ANZAC Cup Grade 16'!$B:$B,J$3)</f>
        <v>0</v>
      </c>
      <c r="K72" s="236"/>
      <c r="L72" s="248">
        <f>COUNTIF('ANZAC Cup Grade 16'!$B:$B,L$3)</f>
        <v>4</v>
      </c>
      <c r="M72" s="236"/>
      <c r="N72" s="248">
        <f>COUNTIF('ANZAC Cup Grade 16'!$B:$B,N$3)</f>
        <v>1</v>
      </c>
      <c r="O72" s="236"/>
      <c r="P72" s="248">
        <f>COUNTIF('ANZAC Cup Grade 16'!$B:$B,P$3)</f>
        <v>0</v>
      </c>
      <c r="Q72" s="236"/>
      <c r="R72" s="248">
        <f>COUNTIF('ANZAC Cup Grade 16'!$B:$B,R$3)</f>
        <v>0</v>
      </c>
      <c r="S72" s="236"/>
      <c r="T72" s="248">
        <f>COUNTIF('ANZAC Cup Grade 16'!$B:$B,T$3)</f>
        <v>7</v>
      </c>
      <c r="U72" s="236"/>
      <c r="V72" s="248">
        <f>COUNTIF('ANZAC Cup Grade 16'!$B:$B,V$3)</f>
        <v>0</v>
      </c>
      <c r="W72" s="236"/>
      <c r="X72" s="248">
        <f>COUNTIF('ANZAC Cup Grade 16'!$B:$B,X$3)</f>
        <v>0</v>
      </c>
      <c r="Y72" s="236"/>
      <c r="Z72" s="248">
        <f>COUNTIF('ANZAC Cup Grade 16'!$B:$B,Z$3)</f>
        <v>0</v>
      </c>
      <c r="AA72" s="236"/>
      <c r="AB72" s="248">
        <f>COUNTIF('ANZAC Cup Grade 16'!$B:$B,AB$2)</f>
        <v>5</v>
      </c>
      <c r="AC72" s="236"/>
      <c r="AD72" s="248">
        <f>COUNTIF('ANZAC Cup Grade 16'!$B:$B,AD$3)</f>
        <v>7</v>
      </c>
      <c r="AE72" s="236"/>
      <c r="AF72" s="248">
        <f>COUNTIF('ANZAC Cup Grade 16'!$B:$B,AF$3)</f>
        <v>3</v>
      </c>
      <c r="AG72" s="236"/>
      <c r="AH72" s="248">
        <f>COUNTIF('ANZAC Cup Grade 16'!$B:$B,AH$3)</f>
        <v>2</v>
      </c>
      <c r="AI72" s="236"/>
      <c r="AJ72" s="248">
        <f>COUNTIF('ANZAC Cup Grade 16'!$B:$B,AJ$3)</f>
        <v>0</v>
      </c>
      <c r="AK72" s="236"/>
      <c r="AL72" s="248">
        <f>COUNTIF('ANZAC Cup Grade 16'!$B:$B,AL$3)</f>
        <v>0</v>
      </c>
      <c r="AM72" s="236"/>
      <c r="AN72" s="248">
        <f>COUNTIF('ANZAC Cup Grade 16'!$B:$B,AN$3)</f>
        <v>0</v>
      </c>
      <c r="AO72" s="236"/>
      <c r="AP72" s="248">
        <f>COUNTIF('ANZAC Cup Grade 16'!$B:$B,AP$3)</f>
        <v>1</v>
      </c>
      <c r="AQ72" s="236"/>
      <c r="AR72" s="248">
        <f>COUNTIF('ANZAC Cup Grade 16'!$B:$B,AR$3)</f>
        <v>0</v>
      </c>
      <c r="AS72" s="236"/>
      <c r="AT72" s="248">
        <f>COUNTIF('ANZAC Cup Grade 16'!$B:$B,AT$3)</f>
        <v>0</v>
      </c>
      <c r="AU72" s="236"/>
      <c r="AV72" s="248">
        <f>COUNTIF('ANZAC Cup Grade 16'!$B:$B,AV$3)</f>
        <v>0</v>
      </c>
      <c r="AW72" s="236"/>
      <c r="AX72" s="248">
        <f>COUNTIF('ANZAC Cup Grade 16'!$B:$B,AX$3)</f>
        <v>0</v>
      </c>
      <c r="AY72" s="236"/>
      <c r="AZ72" s="248">
        <f>COUNTIF('ANZAC Cup Grade 16'!$B:$B,AZ$3)</f>
        <v>0</v>
      </c>
      <c r="BA72" s="254"/>
      <c r="BB72" s="75"/>
      <c r="BC72" s="75"/>
      <c r="BD72" s="75"/>
      <c r="BE72" s="75"/>
      <c r="BF72" s="75"/>
      <c r="BG72" s="75"/>
      <c r="BH72" s="75"/>
      <c r="BI72" s="75"/>
      <c r="BJ72" s="75"/>
      <c r="BK72" s="75"/>
      <c r="BL72" s="75"/>
      <c r="BM72" s="75"/>
      <c r="BN72" s="75"/>
      <c r="BO72" s="75"/>
      <c r="BP72" s="75"/>
      <c r="BQ72" s="75"/>
      <c r="BR72" s="75"/>
      <c r="BS72" s="75"/>
      <c r="BT72" s="75"/>
      <c r="BU72" s="75"/>
      <c r="BV72" s="75"/>
      <c r="BW72" s="75"/>
      <c r="BX72" s="75"/>
      <c r="BY72" s="75"/>
      <c r="BZ72" s="75"/>
      <c r="CA72" s="75"/>
      <c r="CB72" s="75"/>
      <c r="CC72" s="75"/>
      <c r="CD72" s="75"/>
      <c r="CE72" s="75"/>
    </row>
    <row r="73" spans="1:83" ht="20.100000000000001" customHeight="1" x14ac:dyDescent="0.3">
      <c r="A73" s="156" t="s">
        <v>816</v>
      </c>
      <c r="B73" s="259">
        <f t="shared" si="31"/>
        <v>26</v>
      </c>
      <c r="C73" s="260"/>
      <c r="D73" s="235">
        <f>COUNTIF('Callan McMillan "A"'!$B:$B,D$3)</f>
        <v>6</v>
      </c>
      <c r="E73" s="236"/>
      <c r="F73" s="248">
        <f>COUNTIF('Callan McMillan "A"'!$B:$B,F$3)</f>
        <v>0</v>
      </c>
      <c r="G73" s="236"/>
      <c r="H73" s="248">
        <f>COUNTIF('Callan McMillan "A"'!$B:$B,H$3)</f>
        <v>3</v>
      </c>
      <c r="I73" s="236"/>
      <c r="J73" s="248">
        <f>COUNTIF('Callan McMillan "A"'!$B:$B,J$3)</f>
        <v>0</v>
      </c>
      <c r="K73" s="236"/>
      <c r="L73" s="248">
        <f>COUNTIF('Callan McMillan "A"'!$B:$B,L$3)</f>
        <v>6</v>
      </c>
      <c r="M73" s="236"/>
      <c r="N73" s="248">
        <f>COUNTIF('Callan McMillan "A"'!$B:$B,N$3)</f>
        <v>0</v>
      </c>
      <c r="O73" s="236"/>
      <c r="P73" s="248">
        <f>COUNTIF('Callan McMillan "A"'!$B:$B,P$3)</f>
        <v>0</v>
      </c>
      <c r="Q73" s="236"/>
      <c r="R73" s="248">
        <f>COUNTIF('Callan McMillan "A"'!$B:$B,R$3)</f>
        <v>0</v>
      </c>
      <c r="S73" s="236"/>
      <c r="T73" s="248">
        <f>COUNTIF('Callan McMillan "A"'!$B:$B,T$3)</f>
        <v>0</v>
      </c>
      <c r="U73" s="236"/>
      <c r="V73" s="248">
        <f>COUNTIF('Callan McMillan "A"'!$B:$B,V$3)</f>
        <v>0</v>
      </c>
      <c r="W73" s="236"/>
      <c r="X73" s="248">
        <f>COUNTIF('Callan McMillan "A"'!$B:$B,X$3)</f>
        <v>0</v>
      </c>
      <c r="Y73" s="236"/>
      <c r="Z73" s="248">
        <f>COUNTIF('Callan McMillan "A"'!$B:$B,Z$3)</f>
        <v>1</v>
      </c>
      <c r="AA73" s="236"/>
      <c r="AB73" s="248">
        <f>COUNTIF('Callan McMillan "A"'!$B:$B,AB$2)</f>
        <v>4</v>
      </c>
      <c r="AC73" s="236"/>
      <c r="AD73" s="248">
        <f>COUNTIF('Callan McMillan "A"'!$B:$B,AD$3)</f>
        <v>4</v>
      </c>
      <c r="AE73" s="236"/>
      <c r="AF73" s="248">
        <f>COUNTIF('Callan McMillan "A"'!$B:$B,AF$3)</f>
        <v>2</v>
      </c>
      <c r="AG73" s="236"/>
      <c r="AH73" s="248">
        <f>COUNTIF('Callan McMillan "A"'!$B:$B,AH$3)</f>
        <v>0</v>
      </c>
      <c r="AI73" s="236"/>
      <c r="AJ73" s="248">
        <f>COUNTIF('Callan McMillan "A"'!$B:$B,AJ$3)</f>
        <v>0</v>
      </c>
      <c r="AK73" s="236"/>
      <c r="AL73" s="248">
        <f>COUNTIF('Callan McMillan "A"'!$B:$B,AL$3)</f>
        <v>0</v>
      </c>
      <c r="AM73" s="236"/>
      <c r="AN73" s="248">
        <f>COUNTIF('Callan McMillan "A"'!$B:$B,AN$3)</f>
        <v>0</v>
      </c>
      <c r="AO73" s="236"/>
      <c r="AP73" s="248">
        <f>COUNTIF('Callan McMillan "A"'!$B:$B,AP$3)</f>
        <v>0</v>
      </c>
      <c r="AQ73" s="236"/>
      <c r="AR73" s="248">
        <f>COUNTIF('Callan McMillan "A"'!$B:$B,AR$3)</f>
        <v>0</v>
      </c>
      <c r="AS73" s="236"/>
      <c r="AT73" s="248">
        <f>COUNTIF('Callan McMillan "A"'!$B:$B,AT$3)</f>
        <v>0</v>
      </c>
      <c r="AU73" s="236"/>
      <c r="AV73" s="248">
        <f>COUNTIF('Callan McMillan "A"'!$B:$B,AV$3)</f>
        <v>0</v>
      </c>
      <c r="AW73" s="236"/>
      <c r="AX73" s="248">
        <f>COUNTIF('Callan McMillan "A"'!$B:$B,AX$3)</f>
        <v>0</v>
      </c>
      <c r="AY73" s="236"/>
      <c r="AZ73" s="248">
        <f>COUNTIF('Callan McMillan "A"'!$B:$B,AZ$3)</f>
        <v>0</v>
      </c>
      <c r="BA73" s="254"/>
      <c r="BB73" s="75"/>
      <c r="BC73" s="75"/>
      <c r="BD73" s="75"/>
      <c r="BE73" s="75"/>
      <c r="BF73" s="75"/>
      <c r="BG73" s="75"/>
      <c r="BH73" s="75"/>
      <c r="BI73" s="75"/>
      <c r="BJ73" s="75"/>
      <c r="BK73" s="75"/>
      <c r="BL73" s="75"/>
      <c r="BM73" s="75"/>
      <c r="BN73" s="75"/>
      <c r="BO73" s="75"/>
      <c r="BP73" s="75"/>
      <c r="BQ73" s="75"/>
      <c r="BR73" s="75"/>
      <c r="BS73" s="75"/>
      <c r="BT73" s="75"/>
      <c r="BU73" s="75"/>
      <c r="BV73" s="75"/>
      <c r="BW73" s="75"/>
      <c r="BX73" s="75"/>
      <c r="BY73" s="75"/>
      <c r="BZ73" s="75"/>
      <c r="CA73" s="75"/>
      <c r="CB73" s="75"/>
      <c r="CC73" s="75"/>
      <c r="CD73" s="75"/>
      <c r="CE73" s="75"/>
    </row>
    <row r="74" spans="1:83" ht="20.100000000000001" customHeight="1" x14ac:dyDescent="0.3">
      <c r="A74" s="156" t="s">
        <v>817</v>
      </c>
      <c r="B74" s="259">
        <f t="shared" si="31"/>
        <v>23</v>
      </c>
      <c r="C74" s="260"/>
      <c r="D74" s="235">
        <f>COUNTIF('Callan McMillan "B"'!$B:$B,D$3)</f>
        <v>0</v>
      </c>
      <c r="E74" s="236"/>
      <c r="F74" s="248">
        <f>COUNTIF('Callan McMillan "B"'!$B:$B,F$3)</f>
        <v>1</v>
      </c>
      <c r="G74" s="236"/>
      <c r="H74" s="248">
        <f>COUNTIF('Callan McMillan "B"'!$B:$B,H$3)</f>
        <v>1</v>
      </c>
      <c r="I74" s="236"/>
      <c r="J74" s="248">
        <f>COUNTIF('Callan McMillan "B"'!$B:$B,J$3)</f>
        <v>0</v>
      </c>
      <c r="K74" s="236"/>
      <c r="L74" s="248">
        <f>COUNTIF('Callan McMillan "B"'!$B:$B,L$3)</f>
        <v>2</v>
      </c>
      <c r="M74" s="236"/>
      <c r="N74" s="248">
        <f>COUNTIF('Callan McMillan "B"'!$B:$B,N$3)</f>
        <v>1</v>
      </c>
      <c r="O74" s="236"/>
      <c r="P74" s="248">
        <f>COUNTIF('Callan McMillan "B"'!$B:$B,P$3)</f>
        <v>0</v>
      </c>
      <c r="Q74" s="236"/>
      <c r="R74" s="248">
        <f>COUNTIF('Callan McMillan "B"'!$B:$B,R$3)</f>
        <v>0</v>
      </c>
      <c r="S74" s="236"/>
      <c r="T74" s="248">
        <f>COUNTIF('Callan McMillan "B"'!$B:$B,T$3)</f>
        <v>2</v>
      </c>
      <c r="U74" s="236"/>
      <c r="V74" s="248">
        <f>COUNTIF('Callan McMillan "B"'!$B:$B,V$3)</f>
        <v>6</v>
      </c>
      <c r="W74" s="236"/>
      <c r="X74" s="248">
        <f>COUNTIF('Callan McMillan "B"'!$B:$B,X$3)</f>
        <v>2</v>
      </c>
      <c r="Y74" s="236"/>
      <c r="Z74" s="248">
        <f>COUNTIF('Callan McMillan "B"'!$B:$B,Z$3)</f>
        <v>1</v>
      </c>
      <c r="AA74" s="236"/>
      <c r="AB74" s="248">
        <f>COUNTIF('Callan McMillan "B"'!$B:$B,AB$2)</f>
        <v>3</v>
      </c>
      <c r="AC74" s="236"/>
      <c r="AD74" s="248">
        <f>COUNTIF('Callan McMillan "B"'!$B:$B,AD$3)</f>
        <v>2</v>
      </c>
      <c r="AE74" s="236"/>
      <c r="AF74" s="248">
        <f>COUNTIF('Callan McMillan "B"'!$B:$B,AF$3)</f>
        <v>0</v>
      </c>
      <c r="AG74" s="236"/>
      <c r="AH74" s="248">
        <f>COUNTIF('Callan McMillan "B"'!$B:$B,AH$3)</f>
        <v>1</v>
      </c>
      <c r="AI74" s="236"/>
      <c r="AJ74" s="248">
        <f>COUNTIF('Callan McMillan "B"'!$B:$B,AJ$3)</f>
        <v>0</v>
      </c>
      <c r="AK74" s="236"/>
      <c r="AL74" s="248">
        <f>COUNTIF('Callan McMillan "B"'!$B:$B,AL$3)</f>
        <v>0</v>
      </c>
      <c r="AM74" s="236"/>
      <c r="AN74" s="248">
        <f>COUNTIF('Callan McMillan "B"'!$B:$B,AN$3)</f>
        <v>0</v>
      </c>
      <c r="AO74" s="236"/>
      <c r="AP74" s="248">
        <f>COUNTIF('Callan McMillan "B"'!$B:$B,AP$3)</f>
        <v>0</v>
      </c>
      <c r="AQ74" s="236"/>
      <c r="AR74" s="248">
        <f>COUNTIF('Callan McMillan "B"'!$B:$B,AR$3)</f>
        <v>0</v>
      </c>
      <c r="AS74" s="236"/>
      <c r="AT74" s="248">
        <f>COUNTIF('Callan McMillan "B"'!$B:$B,AT$3)</f>
        <v>1</v>
      </c>
      <c r="AU74" s="236"/>
      <c r="AV74" s="248">
        <f>COUNTIF('Callan McMillan "B"'!$B:$B,AV$3)</f>
        <v>0</v>
      </c>
      <c r="AW74" s="236"/>
      <c r="AX74" s="248">
        <f>COUNTIF('Callan McMillan "B"'!$B:$B,AX$3)</f>
        <v>0</v>
      </c>
      <c r="AY74" s="236"/>
      <c r="AZ74" s="248">
        <f>COUNTIF('Callan McMillan "B"'!$B:$B,AZ$3)</f>
        <v>0</v>
      </c>
      <c r="BA74" s="254"/>
      <c r="BB74" s="75"/>
      <c r="BC74" s="75"/>
      <c r="BD74" s="75"/>
      <c r="BE74" s="75"/>
      <c r="BF74" s="75"/>
      <c r="BG74" s="75"/>
      <c r="BH74" s="75"/>
      <c r="BI74" s="75"/>
      <c r="BJ74" s="75"/>
      <c r="BK74" s="75"/>
      <c r="BL74" s="75"/>
      <c r="BM74" s="75"/>
      <c r="BN74" s="75"/>
      <c r="BO74" s="75"/>
      <c r="BP74" s="75"/>
      <c r="BQ74" s="75"/>
      <c r="BR74" s="75"/>
      <c r="BS74" s="75"/>
      <c r="BT74" s="75"/>
      <c r="BU74" s="75"/>
      <c r="BV74" s="75"/>
      <c r="BW74" s="75"/>
      <c r="BX74" s="75"/>
      <c r="BY74" s="75"/>
      <c r="BZ74" s="75"/>
      <c r="CA74" s="75"/>
      <c r="CB74" s="75"/>
      <c r="CC74" s="75"/>
      <c r="CD74" s="75"/>
      <c r="CE74" s="75"/>
    </row>
    <row r="75" spans="1:83" ht="20.100000000000001" customHeight="1" x14ac:dyDescent="0.3">
      <c r="A75" s="186" t="s">
        <v>812</v>
      </c>
      <c r="B75" s="258">
        <f>SUM(D75+F75+H75+J75+L75+N75+P75+R75+T75+V75+X75+Z75+AB75+AD75+AF75+AH75+AJ75+AL75+AN75+AP75+AR75+AT75+AV75+AX75+AZ75)</f>
        <v>18</v>
      </c>
      <c r="C75" s="255"/>
      <c r="D75" s="233">
        <f>SUM(D76:D77)</f>
        <v>3</v>
      </c>
      <c r="E75" s="234"/>
      <c r="F75" s="252">
        <f>SUM(F76:F77)</f>
        <v>0</v>
      </c>
      <c r="G75" s="234"/>
      <c r="H75" s="252">
        <f>SUM(H76:H77)</f>
        <v>1</v>
      </c>
      <c r="I75" s="234"/>
      <c r="J75" s="252">
        <f>SUM(J76:J77)</f>
        <v>0</v>
      </c>
      <c r="K75" s="234"/>
      <c r="L75" s="252">
        <f t="shared" ref="L75" si="33">SUM(L76:L77)</f>
        <v>7</v>
      </c>
      <c r="M75" s="234"/>
      <c r="N75" s="252">
        <f t="shared" ref="N75" si="34">SUM(N76:N77)</f>
        <v>0</v>
      </c>
      <c r="O75" s="234"/>
      <c r="P75" s="252">
        <f t="shared" ref="P75" si="35">SUM(P76:P77)</f>
        <v>0</v>
      </c>
      <c r="Q75" s="234"/>
      <c r="R75" s="252">
        <f t="shared" ref="R75" si="36">SUM(R76:R77)</f>
        <v>0</v>
      </c>
      <c r="S75" s="234"/>
      <c r="T75" s="252">
        <f t="shared" ref="T75" si="37">SUM(T76:T77)</f>
        <v>0</v>
      </c>
      <c r="U75" s="234"/>
      <c r="V75" s="252">
        <f>SUM(V76:V77)</f>
        <v>0</v>
      </c>
      <c r="W75" s="234"/>
      <c r="X75" s="252">
        <f>SUM(X76:X77)</f>
        <v>0</v>
      </c>
      <c r="Y75" s="234"/>
      <c r="Z75" s="252">
        <f>SUM(Z76:Z77)</f>
        <v>2</v>
      </c>
      <c r="AA75" s="234"/>
      <c r="AB75" s="252">
        <f t="shared" ref="AB75" si="38">SUM(AB76:AB77)</f>
        <v>2</v>
      </c>
      <c r="AC75" s="234"/>
      <c r="AD75" s="252">
        <f t="shared" ref="AD75" si="39">SUM(AD76:AD77)</f>
        <v>3</v>
      </c>
      <c r="AE75" s="234"/>
      <c r="AF75" s="252">
        <f t="shared" ref="AF75" si="40">SUM(AF76:AF77)</f>
        <v>0</v>
      </c>
      <c r="AG75" s="234"/>
      <c r="AH75" s="252">
        <f>SUM(AH76:AH77)</f>
        <v>0</v>
      </c>
      <c r="AI75" s="234"/>
      <c r="AJ75" s="252">
        <f>SUM(AJ76:AJ77)</f>
        <v>0</v>
      </c>
      <c r="AK75" s="234"/>
      <c r="AL75" s="252">
        <f>SUM(AL76:AL77)</f>
        <v>0</v>
      </c>
      <c r="AM75" s="234"/>
      <c r="AN75" s="252">
        <f t="shared" ref="AN75" si="41">SUM(AN76:AN77)</f>
        <v>0</v>
      </c>
      <c r="AO75" s="234"/>
      <c r="AP75" s="252">
        <f t="shared" ref="AP75" si="42">SUM(AP76:AP77)</f>
        <v>0</v>
      </c>
      <c r="AQ75" s="234"/>
      <c r="AR75" s="252">
        <f t="shared" ref="AR75" si="43">SUM(AR76:AR77)</f>
        <v>0</v>
      </c>
      <c r="AS75" s="234"/>
      <c r="AT75" s="252">
        <f t="shared" ref="AT75" si="44">SUM(AT76:AT77)</f>
        <v>0</v>
      </c>
      <c r="AU75" s="234"/>
      <c r="AV75" s="252">
        <f t="shared" ref="AV75" si="45">SUM(AV76:AV77)</f>
        <v>0</v>
      </c>
      <c r="AW75" s="234"/>
      <c r="AX75" s="252">
        <f>SUM(AX76:AX77)</f>
        <v>0</v>
      </c>
      <c r="AY75" s="234"/>
      <c r="AZ75" s="252">
        <f>SUM(AZ76:AZ77)</f>
        <v>0</v>
      </c>
      <c r="BA75" s="255"/>
      <c r="BB75" s="75"/>
      <c r="BC75" s="75"/>
      <c r="BD75" s="75"/>
      <c r="BE75" s="75"/>
      <c r="BF75" s="75"/>
      <c r="BG75" s="75"/>
      <c r="BH75" s="75"/>
      <c r="BI75" s="75"/>
      <c r="BJ75" s="75"/>
      <c r="BK75" s="75"/>
      <c r="BL75" s="75"/>
      <c r="BM75" s="75"/>
      <c r="BN75" s="75"/>
      <c r="BO75" s="75"/>
      <c r="BP75" s="75"/>
      <c r="BQ75" s="75"/>
      <c r="BR75" s="75"/>
      <c r="BS75" s="75"/>
      <c r="BT75" s="75"/>
      <c r="BU75" s="75"/>
      <c r="BV75" s="75"/>
      <c r="BW75" s="75"/>
      <c r="BX75" s="75"/>
      <c r="BY75" s="75"/>
      <c r="BZ75" s="75"/>
      <c r="CA75" s="75"/>
      <c r="CB75" s="75"/>
      <c r="CC75" s="75"/>
      <c r="CD75" s="75"/>
      <c r="CE75" s="75"/>
    </row>
    <row r="76" spans="1:83" ht="20.100000000000001" customHeight="1" x14ac:dyDescent="0.3">
      <c r="A76" s="156" t="s">
        <v>818</v>
      </c>
      <c r="B76" s="259">
        <f>SUM(D76+F76+H76+L76+N76+P76+R76+T76+V76+X76+Z76+AB76+AD76+AF76+AH76+AJ76+AL76+AN76+AP76+AR76+AT76+AV76+AX76+AZ76)</f>
        <v>13</v>
      </c>
      <c r="C76" s="260"/>
      <c r="D76" s="235">
        <f>COUNTIF('SYL - Male'!$B:$B,D$3)</f>
        <v>1</v>
      </c>
      <c r="E76" s="236"/>
      <c r="F76" s="248">
        <f>COUNTIF('SYL - Male'!$B:$B,F$3)</f>
        <v>0</v>
      </c>
      <c r="G76" s="236"/>
      <c r="H76" s="248">
        <f>COUNTIF('SYL - Male'!$B:$B,H$3)</f>
        <v>0</v>
      </c>
      <c r="I76" s="236"/>
      <c r="J76" s="248">
        <f>COUNTIF('SYL - Male'!$B:$B,J$3)</f>
        <v>0</v>
      </c>
      <c r="K76" s="236"/>
      <c r="L76" s="248">
        <f>COUNTIF('SYL - Male'!$B:$B,L$3)</f>
        <v>7</v>
      </c>
      <c r="M76" s="236"/>
      <c r="N76" s="248">
        <f>COUNTIF('SYL - Male'!$B:$B,N$3)</f>
        <v>0</v>
      </c>
      <c r="O76" s="236"/>
      <c r="P76" s="248">
        <f>COUNTIF('SYL - Male'!$B:$B,P$3)</f>
        <v>0</v>
      </c>
      <c r="Q76" s="236"/>
      <c r="R76" s="248">
        <f>COUNTIF('SYL - Male'!$B:$B,R$3)</f>
        <v>0</v>
      </c>
      <c r="S76" s="236"/>
      <c r="T76" s="248">
        <f>COUNTIF('SYL - Male'!$B:$B,T$3)</f>
        <v>0</v>
      </c>
      <c r="U76" s="236"/>
      <c r="V76" s="248">
        <f>COUNTIF('SYL - Male'!$B:$B,V$3)</f>
        <v>0</v>
      </c>
      <c r="W76" s="236"/>
      <c r="X76" s="248">
        <f>COUNTIF('SYL - Male'!$B:$B,X$3)</f>
        <v>0</v>
      </c>
      <c r="Y76" s="236"/>
      <c r="Z76" s="248">
        <f>COUNTIF('SYL - Male'!$B:$B,Z$3)</f>
        <v>2</v>
      </c>
      <c r="AA76" s="236"/>
      <c r="AB76" s="248">
        <f>COUNTIF('SYL - Male'!$B:$B,AB$2)</f>
        <v>2</v>
      </c>
      <c r="AC76" s="236"/>
      <c r="AD76" s="248">
        <f>COUNTIF('SYL - Male'!$B:$B,AD$3)</f>
        <v>1</v>
      </c>
      <c r="AE76" s="236"/>
      <c r="AF76" s="248">
        <f>COUNTIF('SYL - Male'!$B:$B,AF$3)</f>
        <v>0</v>
      </c>
      <c r="AG76" s="236"/>
      <c r="AH76" s="248">
        <f>COUNTIF('SYL - Male'!$B:$B,AH$3)</f>
        <v>0</v>
      </c>
      <c r="AI76" s="236"/>
      <c r="AJ76" s="248">
        <f>COUNTIF('SYL - Male'!$B:$B,AJ$3)</f>
        <v>0</v>
      </c>
      <c r="AK76" s="236"/>
      <c r="AL76" s="248">
        <f>COUNTIF('SYL - Male'!$B:$B,AL$3)</f>
        <v>0</v>
      </c>
      <c r="AM76" s="236"/>
      <c r="AN76" s="248">
        <f>COUNTIF('SYL - Male'!$B:$B,AN$3)</f>
        <v>0</v>
      </c>
      <c r="AO76" s="236"/>
      <c r="AP76" s="248">
        <f>COUNTIF('SYL - Male'!$B:$B,AP$3)</f>
        <v>0</v>
      </c>
      <c r="AQ76" s="236"/>
      <c r="AR76" s="248">
        <f>COUNTIF('SYL - Male'!$B:$B,AR$3)</f>
        <v>0</v>
      </c>
      <c r="AS76" s="236"/>
      <c r="AT76" s="248">
        <f>COUNTIF('SYL - Male'!$B:$B,AT$3)</f>
        <v>0</v>
      </c>
      <c r="AU76" s="236"/>
      <c r="AV76" s="248">
        <f>COUNTIF('SYL - Male'!$B:$B,AV$3)</f>
        <v>0</v>
      </c>
      <c r="AW76" s="236"/>
      <c r="AX76" s="248">
        <f>COUNTIF('SYL - Male'!$B:$B,AX$3)</f>
        <v>0</v>
      </c>
      <c r="AY76" s="236"/>
      <c r="AZ76" s="248">
        <f>COUNTIF('SYL - Male'!$B:$B,AZ$3)</f>
        <v>0</v>
      </c>
      <c r="BA76" s="254"/>
      <c r="BB76" s="75"/>
      <c r="BC76" s="75"/>
      <c r="BD76" s="75"/>
      <c r="BE76" s="75"/>
      <c r="BF76" s="75"/>
      <c r="BG76" s="75"/>
      <c r="BH76" s="75"/>
      <c r="BI76" s="75"/>
      <c r="BJ76" s="75"/>
      <c r="BK76" s="75"/>
      <c r="BL76" s="75"/>
      <c r="BM76" s="75"/>
      <c r="BN76" s="75"/>
      <c r="BO76" s="75"/>
      <c r="BP76" s="75"/>
      <c r="BQ76" s="75"/>
      <c r="BR76" s="75"/>
      <c r="BS76" s="75"/>
      <c r="BT76" s="75"/>
      <c r="BU76" s="75"/>
      <c r="BV76" s="75"/>
      <c r="BW76" s="75"/>
      <c r="BX76" s="75"/>
      <c r="BY76" s="75"/>
      <c r="BZ76" s="75"/>
      <c r="CA76" s="75"/>
      <c r="CB76" s="75"/>
      <c r="CC76" s="75"/>
      <c r="CD76" s="75"/>
      <c r="CE76" s="75"/>
    </row>
    <row r="77" spans="1:83" ht="20.100000000000001" customHeight="1" x14ac:dyDescent="0.3">
      <c r="A77" s="156" t="s">
        <v>819</v>
      </c>
      <c r="B77" s="259">
        <f>SUM(D77+F77+H77+L77+N77+P77+R77+T77+V77+X77+Z77+AB77+AD77+AF77+AH77+AJ77+AL77+AN77+AP77+AR77+AT77+AV77+AX77+AZ77)</f>
        <v>5</v>
      </c>
      <c r="C77" s="260"/>
      <c r="D77" s="235">
        <f>COUNTIF('SYL - Female'!$B:$B,D$3)</f>
        <v>2</v>
      </c>
      <c r="E77" s="236"/>
      <c r="F77" s="248">
        <f>COUNTIF('SYL - Female'!$B:$B,F$3)</f>
        <v>0</v>
      </c>
      <c r="G77" s="236"/>
      <c r="H77" s="248">
        <f>COUNTIF('SYL - Female'!$B:$B,H$3)</f>
        <v>1</v>
      </c>
      <c r="I77" s="236"/>
      <c r="J77" s="248">
        <f>COUNTIF('SYL - Female'!$B:$B,J$3)</f>
        <v>0</v>
      </c>
      <c r="K77" s="236"/>
      <c r="L77" s="248">
        <f>COUNTIF('SYL - Female'!$B:$B,L$3)</f>
        <v>0</v>
      </c>
      <c r="M77" s="236"/>
      <c r="N77" s="248">
        <f>COUNTIF('SYL - Female'!$B:$B,N$3)</f>
        <v>0</v>
      </c>
      <c r="O77" s="236"/>
      <c r="P77" s="248">
        <f>COUNTIF('SYL - Female'!$B:$B,P$3)</f>
        <v>0</v>
      </c>
      <c r="Q77" s="236"/>
      <c r="R77" s="248">
        <f>COUNTIF('SYL - Female'!$B:$B,R$3)</f>
        <v>0</v>
      </c>
      <c r="S77" s="236"/>
      <c r="T77" s="248">
        <f>COUNTIF('SYL - Female'!$B:$B,T$3)</f>
        <v>0</v>
      </c>
      <c r="U77" s="236"/>
      <c r="V77" s="248">
        <f>COUNTIF('SYL - Female'!$B:$B,V$3)</f>
        <v>0</v>
      </c>
      <c r="W77" s="236"/>
      <c r="X77" s="248">
        <f>COUNTIF('SYL - Female'!$B:$B,X$3)</f>
        <v>0</v>
      </c>
      <c r="Y77" s="236"/>
      <c r="Z77" s="248">
        <f>COUNTIF('SYL - Female'!$B:$B,Z$3)</f>
        <v>0</v>
      </c>
      <c r="AA77" s="236"/>
      <c r="AB77" s="248">
        <f>COUNTIF('SYL - Female'!$B:$B,AB$2)</f>
        <v>0</v>
      </c>
      <c r="AC77" s="236"/>
      <c r="AD77" s="248">
        <f>COUNTIF('SYL - Female'!$B:$B,AD$3)</f>
        <v>2</v>
      </c>
      <c r="AE77" s="236"/>
      <c r="AF77" s="248">
        <f>COUNTIF('SYL - Female'!$B:$B,AF$3)</f>
        <v>0</v>
      </c>
      <c r="AG77" s="236"/>
      <c r="AH77" s="248">
        <f>COUNTIF('SYL - Female'!$B:$B,AH$3)</f>
        <v>0</v>
      </c>
      <c r="AI77" s="236"/>
      <c r="AJ77" s="248">
        <f>COUNTIF('SYL - Female'!$B:$B,AJ$3)</f>
        <v>0</v>
      </c>
      <c r="AK77" s="236"/>
      <c r="AL77" s="248">
        <f>COUNTIF('SYL - Female'!$B:$B,AL$3)</f>
        <v>0</v>
      </c>
      <c r="AM77" s="236"/>
      <c r="AN77" s="248">
        <f>COUNTIF('SYL - Female'!$B:$B,AN$3)</f>
        <v>0</v>
      </c>
      <c r="AO77" s="236"/>
      <c r="AP77" s="248">
        <f>COUNTIF('SYL - Female'!$B:$B,AP$3)</f>
        <v>0</v>
      </c>
      <c r="AQ77" s="236"/>
      <c r="AR77" s="248">
        <f>COUNTIF('SYL - Female'!$B:$B,AR$3)</f>
        <v>0</v>
      </c>
      <c r="AS77" s="236"/>
      <c r="AT77" s="248">
        <f>COUNTIF('SYL - Female'!$B:$B,AT$3)</f>
        <v>0</v>
      </c>
      <c r="AU77" s="236"/>
      <c r="AV77" s="248">
        <f>COUNTIF('SYL - Female'!$B:$B,AV$3)</f>
        <v>0</v>
      </c>
      <c r="AW77" s="236"/>
      <c r="AX77" s="248">
        <f>COUNTIF('SYL - Female'!$B:$B,AX$3)</f>
        <v>0</v>
      </c>
      <c r="AY77" s="236"/>
      <c r="AZ77" s="248">
        <f>COUNTIF('SYL - Female'!$B:$B,AZ$3)</f>
        <v>0</v>
      </c>
      <c r="BA77" s="254"/>
      <c r="BB77" s="75"/>
      <c r="BC77" s="75"/>
      <c r="BD77" s="75"/>
      <c r="BE77" s="75"/>
      <c r="BF77" s="75"/>
      <c r="BG77" s="75"/>
      <c r="BH77" s="75"/>
      <c r="BI77" s="75"/>
      <c r="BJ77" s="75"/>
      <c r="BK77" s="75"/>
      <c r="BL77" s="75"/>
      <c r="BM77" s="75"/>
      <c r="BN77" s="75"/>
      <c r="BO77" s="75"/>
      <c r="BP77" s="75"/>
      <c r="BQ77" s="75"/>
      <c r="BR77" s="75"/>
      <c r="BS77" s="75"/>
      <c r="BT77" s="75"/>
      <c r="BU77" s="75"/>
      <c r="BV77" s="75"/>
      <c r="BW77" s="75"/>
      <c r="BX77" s="75"/>
      <c r="BY77" s="75"/>
      <c r="BZ77" s="75"/>
      <c r="CA77" s="75"/>
      <c r="CB77" s="75"/>
      <c r="CC77" s="75"/>
      <c r="CD77" s="75"/>
      <c r="CE77" s="75"/>
    </row>
    <row r="78" spans="1:83" ht="20.100000000000001" customHeight="1" x14ac:dyDescent="0.3">
      <c r="A78" s="186" t="s">
        <v>823</v>
      </c>
      <c r="B78" s="258">
        <f t="shared" ref="B78:B80" si="46">SUM(D78+F78+H78+J78+L78+N78+P78+R78+T78+V78+X78+Z78+AB78+AD78+AF78+AH78+AJ78+AL78+AN78+AP78+AR78+AT78+AV78+AX78+AZ78)</f>
        <v>43</v>
      </c>
      <c r="C78" s="255"/>
      <c r="D78" s="233">
        <f>COUNTIF('Club Championship'!$B:$B,D$3)</f>
        <v>4</v>
      </c>
      <c r="E78" s="234"/>
      <c r="F78" s="252">
        <f>COUNTIF('Club Championship'!$B:$B,F$3)</f>
        <v>1</v>
      </c>
      <c r="G78" s="234"/>
      <c r="H78" s="252">
        <f>COUNTIF('Club Championship'!$B:$B,H$3)</f>
        <v>4</v>
      </c>
      <c r="I78" s="234"/>
      <c r="J78" s="252">
        <f>COUNTIF('Club Championship'!$B:$B,J$3)</f>
        <v>0</v>
      </c>
      <c r="K78" s="234"/>
      <c r="L78" s="252">
        <f>COUNTIF('Club Championship'!$B:$B,L$3)</f>
        <v>5</v>
      </c>
      <c r="M78" s="234"/>
      <c r="N78" s="252">
        <f>COUNTIF('Club Championship'!$B:$B,N$3)</f>
        <v>0</v>
      </c>
      <c r="O78" s="234"/>
      <c r="P78" s="252">
        <f>COUNTIF('Club Championship'!$B:$B,P$3)</f>
        <v>0</v>
      </c>
      <c r="Q78" s="234"/>
      <c r="R78" s="252">
        <f>COUNTIF('Club Championship'!$B:$B,R$3)</f>
        <v>0</v>
      </c>
      <c r="S78" s="234"/>
      <c r="T78" s="252">
        <f>COUNTIF('Club Championship'!$B:$B,T$3)</f>
        <v>2</v>
      </c>
      <c r="U78" s="234"/>
      <c r="V78" s="252">
        <f>COUNTIF('Club Championship'!$B:$B,V$3)</f>
        <v>1</v>
      </c>
      <c r="W78" s="234"/>
      <c r="X78" s="252">
        <f>COUNTIF('Club Championship'!$B:$B,X$3)</f>
        <v>0</v>
      </c>
      <c r="Y78" s="234"/>
      <c r="Z78" s="252">
        <f>COUNTIF('Club Championship'!$B:$B,Z$3)</f>
        <v>1</v>
      </c>
      <c r="AA78" s="234"/>
      <c r="AB78" s="252">
        <f>COUNTIF('Club Championship'!$B:$B,AB$2)</f>
        <v>13</v>
      </c>
      <c r="AC78" s="234"/>
      <c r="AD78" s="252">
        <f>COUNTIF('Club Championship'!$B:$B,AD$3)</f>
        <v>9</v>
      </c>
      <c r="AE78" s="234"/>
      <c r="AF78" s="252">
        <f>COUNTIF('Club Championship'!$B:$B,AF$3)</f>
        <v>2</v>
      </c>
      <c r="AG78" s="234"/>
      <c r="AH78" s="252">
        <f>COUNTIF('Club Championship'!$B:$B,AH$3)</f>
        <v>1</v>
      </c>
      <c r="AI78" s="234"/>
      <c r="AJ78" s="252">
        <f>COUNTIF('Club Championship'!$B:$B,AJ$3)</f>
        <v>0</v>
      </c>
      <c r="AK78" s="234"/>
      <c r="AL78" s="252">
        <f>COUNTIF('Club Championship'!$B:$B,AL$3)</f>
        <v>0</v>
      </c>
      <c r="AM78" s="234"/>
      <c r="AN78" s="252">
        <f>COUNTIF('Club Championship'!$B:$B,AN$3)</f>
        <v>0</v>
      </c>
      <c r="AO78" s="234"/>
      <c r="AP78" s="252">
        <f>COUNTIF('Club Championship'!$B:$B,AP$3)</f>
        <v>0</v>
      </c>
      <c r="AQ78" s="234"/>
      <c r="AR78" s="252">
        <f>COUNTIF('Club Championship'!$B:$B,AR$3)</f>
        <v>0</v>
      </c>
      <c r="AS78" s="234"/>
      <c r="AT78" s="252">
        <f>COUNTIF('Club Championship'!$B:$B,AT$3)</f>
        <v>0</v>
      </c>
      <c r="AU78" s="234"/>
      <c r="AV78" s="252">
        <f>COUNTIF('Club Championship'!$B:$B,AV$3)</f>
        <v>0</v>
      </c>
      <c r="AW78" s="234"/>
      <c r="AX78" s="252">
        <f>COUNTIF('Club Championship'!$B:$B,AX$3)</f>
        <v>0</v>
      </c>
      <c r="AY78" s="234"/>
      <c r="AZ78" s="252">
        <f>COUNTIF('Club Championship'!$B:$B,AZ$3)</f>
        <v>0</v>
      </c>
      <c r="BA78" s="255"/>
      <c r="BB78" s="75"/>
      <c r="BC78" s="75"/>
      <c r="BD78" s="75"/>
      <c r="BE78" s="75"/>
      <c r="BF78" s="75"/>
      <c r="BG78" s="75"/>
      <c r="BH78" s="75"/>
      <c r="BI78" s="75"/>
      <c r="BJ78" s="75"/>
      <c r="BK78" s="75"/>
      <c r="BL78" s="75"/>
      <c r="BM78" s="75"/>
      <c r="BN78" s="75"/>
      <c r="BO78" s="75"/>
      <c r="BP78" s="75"/>
      <c r="BQ78" s="75"/>
      <c r="BR78" s="75"/>
      <c r="BS78" s="75"/>
      <c r="BT78" s="75"/>
      <c r="BU78" s="75"/>
      <c r="BV78" s="75"/>
      <c r="BW78" s="75"/>
      <c r="BX78" s="75"/>
      <c r="BY78" s="75"/>
      <c r="BZ78" s="75"/>
      <c r="CA78" s="75"/>
      <c r="CB78" s="75"/>
      <c r="CC78" s="75"/>
      <c r="CD78" s="75"/>
      <c r="CE78" s="75"/>
    </row>
    <row r="79" spans="1:83" ht="20.100000000000001" customHeight="1" x14ac:dyDescent="0.3">
      <c r="A79" s="186" t="s">
        <v>824</v>
      </c>
      <c r="B79" s="258">
        <f t="shared" si="46"/>
        <v>1</v>
      </c>
      <c r="C79" s="255"/>
      <c r="D79" s="233">
        <f>COUNTIF('Fair Play Club'!$B:$B,D$3)</f>
        <v>0</v>
      </c>
      <c r="E79" s="234"/>
      <c r="F79" s="252">
        <f>COUNTIF('Fair Play Club'!$B:$B,F$3)</f>
        <v>0</v>
      </c>
      <c r="G79" s="234"/>
      <c r="H79" s="252">
        <f>COUNTIF('Fair Play Club'!$B:$B,H$3)</f>
        <v>0</v>
      </c>
      <c r="I79" s="234"/>
      <c r="J79" s="252">
        <f>COUNTIF('Fair Play Club'!$B:$B,J$3)</f>
        <v>0</v>
      </c>
      <c r="K79" s="234"/>
      <c r="L79" s="252">
        <f>COUNTIF('Fair Play Club'!$B:$B,L$3)</f>
        <v>0</v>
      </c>
      <c r="M79" s="234"/>
      <c r="N79" s="252">
        <f>COUNTIF('Fair Play Club'!$B:$B,N$3)</f>
        <v>0</v>
      </c>
      <c r="O79" s="234"/>
      <c r="P79" s="252">
        <f>COUNTIF('Fair Play Club'!$B:$B,P$3)</f>
        <v>0</v>
      </c>
      <c r="Q79" s="234"/>
      <c r="R79" s="252">
        <f>COUNTIF('Fair Play Club'!$B:$B,R$3)</f>
        <v>0</v>
      </c>
      <c r="S79" s="234"/>
      <c r="T79" s="252">
        <f>COUNTIF('Fair Play Club'!$B:$B,T$3)</f>
        <v>0</v>
      </c>
      <c r="U79" s="234"/>
      <c r="V79" s="252">
        <f>COUNTIF('Fair Play Club'!$B:$B,V$3)</f>
        <v>0</v>
      </c>
      <c r="W79" s="234"/>
      <c r="X79" s="252">
        <f>COUNTIF('Fair Play Club'!$B:$B,X$3)</f>
        <v>0</v>
      </c>
      <c r="Y79" s="234"/>
      <c r="Z79" s="252">
        <f>COUNTIF('Fair Play Club'!$B:$B,Z$3)</f>
        <v>0</v>
      </c>
      <c r="AA79" s="234"/>
      <c r="AB79" s="252">
        <f>COUNTIF('Fair Play Club'!$B:$B,AB$2)</f>
        <v>0</v>
      </c>
      <c r="AC79" s="234"/>
      <c r="AD79" s="252">
        <f>COUNTIF('Fair Play Club'!$B:$B,AD$3)</f>
        <v>1</v>
      </c>
      <c r="AE79" s="234"/>
      <c r="AF79" s="252">
        <f>COUNTIF('Fair Play Club'!$B:$B,AF$3)</f>
        <v>0</v>
      </c>
      <c r="AG79" s="234"/>
      <c r="AH79" s="252">
        <f>COUNTIF('Fair Play Club'!$B:$B,AH$3)</f>
        <v>0</v>
      </c>
      <c r="AI79" s="234"/>
      <c r="AJ79" s="252">
        <f>COUNTIF('Fair Play Club'!$B:$B,AJ$3)</f>
        <v>0</v>
      </c>
      <c r="AK79" s="234"/>
      <c r="AL79" s="252">
        <f>COUNTIF('Fair Play Club'!$B:$B,AL$3)</f>
        <v>0</v>
      </c>
      <c r="AM79" s="234"/>
      <c r="AN79" s="252">
        <f>COUNTIF('Fair Play Club'!$B:$B,AN$3)</f>
        <v>0</v>
      </c>
      <c r="AO79" s="234"/>
      <c r="AP79" s="252">
        <f>COUNTIF('Fair Play Club'!$B:$B,AP$3)</f>
        <v>0</v>
      </c>
      <c r="AQ79" s="234"/>
      <c r="AR79" s="252">
        <f>COUNTIF('Fair Play Club'!$B:$B,AR$3)</f>
        <v>0</v>
      </c>
      <c r="AS79" s="234"/>
      <c r="AT79" s="252">
        <f>COUNTIF('Fair Play Club'!$B:$B,AT$3)</f>
        <v>0</v>
      </c>
      <c r="AU79" s="234"/>
      <c r="AV79" s="252">
        <f>COUNTIF('Fair Play Club'!$B:$B,AV$3)</f>
        <v>0</v>
      </c>
      <c r="AW79" s="234"/>
      <c r="AX79" s="252">
        <f>COUNTIF('Fair Play Club'!$B:$B,AX$3)</f>
        <v>0</v>
      </c>
      <c r="AY79" s="234"/>
      <c r="AZ79" s="252">
        <f>COUNTIF('Fair Play Club'!$B:$B,AZ$3)</f>
        <v>0</v>
      </c>
      <c r="BA79" s="255"/>
      <c r="BB79" s="75"/>
      <c r="BC79" s="75"/>
      <c r="BD79" s="75"/>
      <c r="BE79" s="75"/>
      <c r="BF79" s="75"/>
      <c r="BG79" s="75"/>
      <c r="BH79" s="75"/>
      <c r="BI79" s="75"/>
      <c r="BJ79" s="75"/>
      <c r="BK79" s="75"/>
      <c r="BL79" s="75"/>
      <c r="BM79" s="75"/>
      <c r="BN79" s="75"/>
      <c r="BO79" s="75"/>
      <c r="BP79" s="75"/>
      <c r="BQ79" s="75"/>
      <c r="BR79" s="75"/>
      <c r="BS79" s="75"/>
      <c r="BT79" s="75"/>
      <c r="BU79" s="75"/>
      <c r="BV79" s="75"/>
      <c r="BW79" s="75"/>
      <c r="BX79" s="75"/>
      <c r="BY79" s="75"/>
      <c r="BZ79" s="75"/>
      <c r="CA79" s="75"/>
      <c r="CB79" s="75"/>
      <c r="CC79" s="75"/>
      <c r="CD79" s="75"/>
      <c r="CE79" s="75"/>
    </row>
    <row r="80" spans="1:83" ht="20.100000000000001" customHeight="1" thickBot="1" x14ac:dyDescent="0.35">
      <c r="A80" s="145" t="s">
        <v>115</v>
      </c>
      <c r="B80" s="253">
        <f t="shared" si="46"/>
        <v>261</v>
      </c>
      <c r="C80" s="261"/>
      <c r="D80" s="249">
        <f>D67+D75+D78+D79</f>
        <v>19</v>
      </c>
      <c r="E80" s="250"/>
      <c r="F80" s="253">
        <f t="shared" ref="F80" si="47">F67+F75+F78+F79</f>
        <v>7</v>
      </c>
      <c r="G80" s="250"/>
      <c r="H80" s="253">
        <f t="shared" ref="H80" si="48">H67+H75+H78+H79</f>
        <v>17</v>
      </c>
      <c r="I80" s="250"/>
      <c r="J80" s="253">
        <f>J67+J75+J78+J79</f>
        <v>0</v>
      </c>
      <c r="K80" s="250"/>
      <c r="L80" s="253">
        <f t="shared" ref="L80" si="49">L67+L75+L78+L79</f>
        <v>28</v>
      </c>
      <c r="M80" s="250"/>
      <c r="N80" s="253">
        <f t="shared" ref="N80" si="50">N67+N75+N78+N79</f>
        <v>3</v>
      </c>
      <c r="O80" s="250"/>
      <c r="P80" s="253">
        <f t="shared" ref="P80" si="51">P67+P75+P78+P79</f>
        <v>0</v>
      </c>
      <c r="Q80" s="250"/>
      <c r="R80" s="253">
        <f t="shared" ref="R80" si="52">R67+R75+R78+R79</f>
        <v>1</v>
      </c>
      <c r="S80" s="250"/>
      <c r="T80" s="253">
        <f t="shared" ref="T80" si="53">T67+T75+T78+T79</f>
        <v>23</v>
      </c>
      <c r="U80" s="250"/>
      <c r="V80" s="253">
        <f t="shared" ref="V80" si="54">V67+V75+V78+V79</f>
        <v>29</v>
      </c>
      <c r="W80" s="250"/>
      <c r="X80" s="253">
        <f t="shared" ref="X80" si="55">X67+X75+X78+X79</f>
        <v>3</v>
      </c>
      <c r="Y80" s="250"/>
      <c r="Z80" s="253">
        <f t="shared" ref="Z80" si="56">Z67+Z75+Z78+Z79</f>
        <v>10</v>
      </c>
      <c r="AA80" s="250"/>
      <c r="AB80" s="253">
        <f t="shared" ref="AB80" si="57">AB67+AB75+AB78+AB79</f>
        <v>39</v>
      </c>
      <c r="AC80" s="250"/>
      <c r="AD80" s="253">
        <f t="shared" ref="AD80" si="58">AD67+AD75+AD78+AD79</f>
        <v>38</v>
      </c>
      <c r="AE80" s="250"/>
      <c r="AF80" s="253">
        <f t="shared" ref="AF80" si="59">AF67+AF75+AF78+AF79</f>
        <v>19</v>
      </c>
      <c r="AG80" s="250"/>
      <c r="AH80" s="253">
        <f t="shared" ref="AH80" si="60">AH67+AH75+AH78+AH79</f>
        <v>6</v>
      </c>
      <c r="AI80" s="250"/>
      <c r="AJ80" s="253">
        <f t="shared" ref="AJ80" si="61">AJ67+AJ75+AJ78+AJ79</f>
        <v>1</v>
      </c>
      <c r="AK80" s="250"/>
      <c r="AL80" s="253">
        <f t="shared" ref="AL80" si="62">AL67+AL75+AL78+AL79</f>
        <v>3</v>
      </c>
      <c r="AM80" s="250"/>
      <c r="AN80" s="253">
        <f t="shared" ref="AN80" si="63">AN67+AN75+AN78+AN79</f>
        <v>1</v>
      </c>
      <c r="AO80" s="250"/>
      <c r="AP80" s="253">
        <f t="shared" ref="AP80" si="64">AP67+AP75+AP78+AP79</f>
        <v>4</v>
      </c>
      <c r="AQ80" s="250"/>
      <c r="AR80" s="253">
        <f t="shared" ref="AR80" si="65">AR67+AR75+AR78+AR79</f>
        <v>2</v>
      </c>
      <c r="AS80" s="250"/>
      <c r="AT80" s="253">
        <f t="shared" ref="AT80" si="66">AT67+AT75+AT78+AT79</f>
        <v>6</v>
      </c>
      <c r="AU80" s="250"/>
      <c r="AV80" s="253">
        <f t="shared" ref="AV80" si="67">AV67+AV75+AV78+AV79</f>
        <v>0</v>
      </c>
      <c r="AW80" s="250"/>
      <c r="AX80" s="253">
        <f t="shared" ref="AX80" si="68">AX67+AX75+AX78+AX79</f>
        <v>0</v>
      </c>
      <c r="AY80" s="250"/>
      <c r="AZ80" s="253">
        <f t="shared" ref="AZ80" si="69">AZ67+AZ75+AZ78+AZ79</f>
        <v>2</v>
      </c>
      <c r="BA80" s="250"/>
      <c r="BB80" s="75"/>
      <c r="BC80" s="75"/>
      <c r="BD80" s="75"/>
      <c r="BE80" s="75"/>
      <c r="BF80" s="75"/>
      <c r="BG80" s="75"/>
      <c r="BH80" s="75"/>
      <c r="BI80" s="75"/>
      <c r="BJ80" s="75"/>
      <c r="BK80" s="75"/>
      <c r="BL80" s="75"/>
      <c r="BM80" s="75"/>
      <c r="BN80" s="75"/>
      <c r="BO80" s="75"/>
      <c r="BP80" s="75"/>
      <c r="BQ80" s="75"/>
      <c r="BR80" s="75"/>
      <c r="BS80" s="75"/>
      <c r="BT80" s="75"/>
      <c r="BU80" s="75"/>
      <c r="BV80" s="75"/>
      <c r="BW80" s="75"/>
      <c r="BX80" s="75"/>
      <c r="BY80" s="75"/>
      <c r="BZ80" s="75"/>
      <c r="CA80" s="75"/>
      <c r="CB80" s="75"/>
      <c r="CC80" s="75"/>
      <c r="CD80" s="75"/>
      <c r="CE80" s="75"/>
    </row>
  </sheetData>
  <sheetProtection selectLockedCells="1"/>
  <mergeCells count="433">
    <mergeCell ref="J69:K69"/>
    <mergeCell ref="J68:K68"/>
    <mergeCell ref="J67:K67"/>
    <mergeCell ref="J66:K66"/>
    <mergeCell ref="J3:K4"/>
    <mergeCell ref="J72:K72"/>
    <mergeCell ref="J71:K71"/>
    <mergeCell ref="J77:K77"/>
    <mergeCell ref="J80:K80"/>
    <mergeCell ref="J79:K79"/>
    <mergeCell ref="J78:K78"/>
    <mergeCell ref="J76:K76"/>
    <mergeCell ref="J75:K75"/>
    <mergeCell ref="J74:K74"/>
    <mergeCell ref="J73:K73"/>
    <mergeCell ref="J70:K70"/>
    <mergeCell ref="AH71:AI71"/>
    <mergeCell ref="AJ71:AK71"/>
    <mergeCell ref="AL71:AM71"/>
    <mergeCell ref="AN71:AO71"/>
    <mergeCell ref="AP71:AQ71"/>
    <mergeCell ref="AR71:AS71"/>
    <mergeCell ref="AT71:AU71"/>
    <mergeCell ref="AV71:AW71"/>
    <mergeCell ref="AX71:AY71"/>
    <mergeCell ref="B71:C71"/>
    <mergeCell ref="D71:E71"/>
    <mergeCell ref="F71:G71"/>
    <mergeCell ref="H71:I71"/>
    <mergeCell ref="L71:M71"/>
    <mergeCell ref="N71:O71"/>
    <mergeCell ref="P71:Q71"/>
    <mergeCell ref="R71:S71"/>
    <mergeCell ref="T71:U71"/>
    <mergeCell ref="AL79:AM79"/>
    <mergeCell ref="AL80:AM80"/>
    <mergeCell ref="B66:C66"/>
    <mergeCell ref="B67:C67"/>
    <mergeCell ref="B68:C68"/>
    <mergeCell ref="B69:C69"/>
    <mergeCell ref="B70:C70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X68:Y68"/>
    <mergeCell ref="X69:Y69"/>
    <mergeCell ref="X70:Y70"/>
    <mergeCell ref="X72:Y72"/>
    <mergeCell ref="X73:Y73"/>
    <mergeCell ref="X74:Y74"/>
    <mergeCell ref="X75:Y75"/>
    <mergeCell ref="X76:Y76"/>
    <mergeCell ref="AL76:AM76"/>
    <mergeCell ref="AL77:AM77"/>
    <mergeCell ref="AL78:AM78"/>
    <mergeCell ref="AN72:AO72"/>
    <mergeCell ref="AN73:AO73"/>
    <mergeCell ref="AN74:AO74"/>
    <mergeCell ref="AN75:AO75"/>
    <mergeCell ref="AN76:AO76"/>
    <mergeCell ref="AN66:AO66"/>
    <mergeCell ref="AN67:AO67"/>
    <mergeCell ref="AN68:AO68"/>
    <mergeCell ref="AL66:AM66"/>
    <mergeCell ref="AL67:AM67"/>
    <mergeCell ref="AL68:AM68"/>
    <mergeCell ref="AL69:AM69"/>
    <mergeCell ref="AL70:AM70"/>
    <mergeCell ref="AL72:AM72"/>
    <mergeCell ref="AL73:AM73"/>
    <mergeCell ref="AL74:AM74"/>
    <mergeCell ref="AL75:AM75"/>
    <mergeCell ref="AN69:AO69"/>
    <mergeCell ref="AN70:AO70"/>
    <mergeCell ref="AN77:AO77"/>
    <mergeCell ref="AN78:AO78"/>
    <mergeCell ref="AP66:AQ66"/>
    <mergeCell ref="AP67:AQ67"/>
    <mergeCell ref="AP68:AQ68"/>
    <mergeCell ref="AP69:AQ69"/>
    <mergeCell ref="AP70:AQ70"/>
    <mergeCell ref="AP72:AQ72"/>
    <mergeCell ref="AP73:AQ73"/>
    <mergeCell ref="AP74:AQ74"/>
    <mergeCell ref="AP75:AQ75"/>
    <mergeCell ref="AN79:AO79"/>
    <mergeCell ref="AN80:AO80"/>
    <mergeCell ref="AR76:AS76"/>
    <mergeCell ref="AR77:AS77"/>
    <mergeCell ref="AR78:AS78"/>
    <mergeCell ref="AT72:AU72"/>
    <mergeCell ref="AT73:AU73"/>
    <mergeCell ref="AT74:AU74"/>
    <mergeCell ref="AT75:AU75"/>
    <mergeCell ref="AT76:AU76"/>
    <mergeCell ref="AR73:AS73"/>
    <mergeCell ref="AR74:AS74"/>
    <mergeCell ref="AR75:AS75"/>
    <mergeCell ref="AT77:AU77"/>
    <mergeCell ref="AT78:AU78"/>
    <mergeCell ref="AT79:AU79"/>
    <mergeCell ref="AT80:AU80"/>
    <mergeCell ref="AR79:AS79"/>
    <mergeCell ref="AR80:AS80"/>
    <mergeCell ref="AP76:AQ76"/>
    <mergeCell ref="AP77:AQ77"/>
    <mergeCell ref="AP78:AQ78"/>
    <mergeCell ref="AP79:AQ79"/>
    <mergeCell ref="AP80:AQ80"/>
    <mergeCell ref="AT67:AU67"/>
    <mergeCell ref="AT68:AU68"/>
    <mergeCell ref="AR66:AS66"/>
    <mergeCell ref="AR67:AS67"/>
    <mergeCell ref="AR68:AS68"/>
    <mergeCell ref="AR69:AS69"/>
    <mergeCell ref="AR70:AS70"/>
    <mergeCell ref="AR72:AS72"/>
    <mergeCell ref="AT69:AU69"/>
    <mergeCell ref="AT70:AU70"/>
    <mergeCell ref="AJ72:AK72"/>
    <mergeCell ref="AJ73:AK73"/>
    <mergeCell ref="AJ74:AK74"/>
    <mergeCell ref="AJ75:AK75"/>
    <mergeCell ref="AX79:AY79"/>
    <mergeCell ref="AX80:AY80"/>
    <mergeCell ref="AV66:AW66"/>
    <mergeCell ref="AV67:AW67"/>
    <mergeCell ref="AV68:AW68"/>
    <mergeCell ref="AV69:AW69"/>
    <mergeCell ref="AV70:AW70"/>
    <mergeCell ref="AV72:AW72"/>
    <mergeCell ref="AV73:AW73"/>
    <mergeCell ref="AV74:AW74"/>
    <mergeCell ref="AV75:AW75"/>
    <mergeCell ref="AV76:AW76"/>
    <mergeCell ref="AV77:AW77"/>
    <mergeCell ref="AV78:AW78"/>
    <mergeCell ref="AV79:AW79"/>
    <mergeCell ref="AV80:AW80"/>
    <mergeCell ref="AX76:AY76"/>
    <mergeCell ref="AX77:AY77"/>
    <mergeCell ref="AX78:AY78"/>
    <mergeCell ref="AT66:AU66"/>
    <mergeCell ref="V77:W77"/>
    <mergeCell ref="V78:W78"/>
    <mergeCell ref="V79:W79"/>
    <mergeCell ref="V80:W80"/>
    <mergeCell ref="Z77:AA77"/>
    <mergeCell ref="Z78:AA78"/>
    <mergeCell ref="Z79:AA79"/>
    <mergeCell ref="Z80:AA80"/>
    <mergeCell ref="V66:W66"/>
    <mergeCell ref="V67:W67"/>
    <mergeCell ref="V68:W68"/>
    <mergeCell ref="V69:W69"/>
    <mergeCell ref="V70:W70"/>
    <mergeCell ref="V72:W72"/>
    <mergeCell ref="V73:W73"/>
    <mergeCell ref="V74:W74"/>
    <mergeCell ref="V75:W75"/>
    <mergeCell ref="Z66:AA66"/>
    <mergeCell ref="Z67:AA67"/>
    <mergeCell ref="Z68:AA68"/>
    <mergeCell ref="Z69:AA69"/>
    <mergeCell ref="Z70:AA70"/>
    <mergeCell ref="X79:Y79"/>
    <mergeCell ref="X80:Y80"/>
    <mergeCell ref="AZ77:BA77"/>
    <mergeCell ref="AZ78:BA78"/>
    <mergeCell ref="AZ79:BA79"/>
    <mergeCell ref="AZ80:BA80"/>
    <mergeCell ref="AX66:AY66"/>
    <mergeCell ref="AX67:AY67"/>
    <mergeCell ref="AX68:AY68"/>
    <mergeCell ref="AX69:AY69"/>
    <mergeCell ref="AX70:AY70"/>
    <mergeCell ref="AX72:AY72"/>
    <mergeCell ref="AX73:AY73"/>
    <mergeCell ref="AX74:AY74"/>
    <mergeCell ref="AX75:AY75"/>
    <mergeCell ref="AZ72:BA72"/>
    <mergeCell ref="AZ73:BA73"/>
    <mergeCell ref="AZ74:BA74"/>
    <mergeCell ref="AZ75:BA75"/>
    <mergeCell ref="AZ76:BA76"/>
    <mergeCell ref="AZ66:BA66"/>
    <mergeCell ref="AZ67:BA67"/>
    <mergeCell ref="AZ68:BA68"/>
    <mergeCell ref="AZ69:BA69"/>
    <mergeCell ref="AZ70:BA70"/>
    <mergeCell ref="AZ71:BA71"/>
    <mergeCell ref="AB79:AC79"/>
    <mergeCell ref="AB80:AC80"/>
    <mergeCell ref="X77:Y77"/>
    <mergeCell ref="X78:Y78"/>
    <mergeCell ref="Z72:AA72"/>
    <mergeCell ref="Z73:AA73"/>
    <mergeCell ref="Z74:AA74"/>
    <mergeCell ref="Z75:AA75"/>
    <mergeCell ref="Z76:AA76"/>
    <mergeCell ref="AB76:AC76"/>
    <mergeCell ref="AF79:AG79"/>
    <mergeCell ref="AF80:AG80"/>
    <mergeCell ref="AD66:AE66"/>
    <mergeCell ref="AD67:AE67"/>
    <mergeCell ref="AD68:AE68"/>
    <mergeCell ref="AD69:AE69"/>
    <mergeCell ref="AD70:AE70"/>
    <mergeCell ref="AD72:AE72"/>
    <mergeCell ref="AD73:AE73"/>
    <mergeCell ref="AD74:AE74"/>
    <mergeCell ref="AD75:AE75"/>
    <mergeCell ref="AD76:AE76"/>
    <mergeCell ref="AD77:AE77"/>
    <mergeCell ref="AD78:AE78"/>
    <mergeCell ref="AF72:AG72"/>
    <mergeCell ref="AF73:AG73"/>
    <mergeCell ref="AF74:AG74"/>
    <mergeCell ref="AF75:AG75"/>
    <mergeCell ref="AF76:AG76"/>
    <mergeCell ref="AF66:AG66"/>
    <mergeCell ref="AF67:AG67"/>
    <mergeCell ref="AF68:AG68"/>
    <mergeCell ref="AD79:AE79"/>
    <mergeCell ref="AD80:AE80"/>
    <mergeCell ref="AJ79:AK79"/>
    <mergeCell ref="AJ80:AK80"/>
    <mergeCell ref="AH66:AI66"/>
    <mergeCell ref="AH67:AI67"/>
    <mergeCell ref="AH68:AI68"/>
    <mergeCell ref="AH69:AI69"/>
    <mergeCell ref="AH70:AI70"/>
    <mergeCell ref="AH72:AI72"/>
    <mergeCell ref="AH73:AI73"/>
    <mergeCell ref="AH74:AI74"/>
    <mergeCell ref="AH75:AI75"/>
    <mergeCell ref="AH76:AI76"/>
    <mergeCell ref="AH77:AI77"/>
    <mergeCell ref="AH78:AI78"/>
    <mergeCell ref="AH79:AI79"/>
    <mergeCell ref="AH80:AI80"/>
    <mergeCell ref="AJ76:AK76"/>
    <mergeCell ref="AJ77:AK77"/>
    <mergeCell ref="AJ78:AK78"/>
    <mergeCell ref="AJ66:AK66"/>
    <mergeCell ref="AJ67:AK67"/>
    <mergeCell ref="AJ68:AK68"/>
    <mergeCell ref="AJ69:AK69"/>
    <mergeCell ref="AJ70:AK70"/>
    <mergeCell ref="R74:S74"/>
    <mergeCell ref="R75:S75"/>
    <mergeCell ref="R76:S76"/>
    <mergeCell ref="R66:S66"/>
    <mergeCell ref="R67:S67"/>
    <mergeCell ref="R68:S68"/>
    <mergeCell ref="AF69:AG69"/>
    <mergeCell ref="AF70:AG70"/>
    <mergeCell ref="R69:S69"/>
    <mergeCell ref="R70:S70"/>
    <mergeCell ref="V76:W76"/>
    <mergeCell ref="X66:Y66"/>
    <mergeCell ref="X67:Y67"/>
    <mergeCell ref="V71:W71"/>
    <mergeCell ref="X71:Y71"/>
    <mergeCell ref="Z71:AA71"/>
    <mergeCell ref="AB71:AC71"/>
    <mergeCell ref="AD71:AE71"/>
    <mergeCell ref="AF71:AG71"/>
    <mergeCell ref="AF77:AG77"/>
    <mergeCell ref="AF78:AG78"/>
    <mergeCell ref="AB66:AC66"/>
    <mergeCell ref="AB67:AC67"/>
    <mergeCell ref="AB68:AC68"/>
    <mergeCell ref="AB69:AC69"/>
    <mergeCell ref="AB70:AC70"/>
    <mergeCell ref="AB72:AC72"/>
    <mergeCell ref="AB73:AC73"/>
    <mergeCell ref="AB74:AC74"/>
    <mergeCell ref="AB75:AC75"/>
    <mergeCell ref="AB77:AC77"/>
    <mergeCell ref="AB78:AC78"/>
    <mergeCell ref="P80:Q80"/>
    <mergeCell ref="T66:U66"/>
    <mergeCell ref="T67:U67"/>
    <mergeCell ref="T68:U68"/>
    <mergeCell ref="T69:U69"/>
    <mergeCell ref="T70:U70"/>
    <mergeCell ref="T72:U72"/>
    <mergeCell ref="T73:U73"/>
    <mergeCell ref="T74:U74"/>
    <mergeCell ref="T75:U75"/>
    <mergeCell ref="T76:U76"/>
    <mergeCell ref="T77:U77"/>
    <mergeCell ref="T78:U78"/>
    <mergeCell ref="T79:U79"/>
    <mergeCell ref="T80:U80"/>
    <mergeCell ref="R77:S77"/>
    <mergeCell ref="R78:S78"/>
    <mergeCell ref="R79:S79"/>
    <mergeCell ref="R80:S80"/>
    <mergeCell ref="P76:Q76"/>
    <mergeCell ref="P77:Q77"/>
    <mergeCell ref="P78:Q78"/>
    <mergeCell ref="R72:S72"/>
    <mergeCell ref="R73:S73"/>
    <mergeCell ref="N77:O77"/>
    <mergeCell ref="N78:O78"/>
    <mergeCell ref="N79:O79"/>
    <mergeCell ref="P66:Q66"/>
    <mergeCell ref="P67:Q67"/>
    <mergeCell ref="P68:Q68"/>
    <mergeCell ref="P69:Q69"/>
    <mergeCell ref="P70:Q70"/>
    <mergeCell ref="P72:Q72"/>
    <mergeCell ref="P73:Q73"/>
    <mergeCell ref="P74:Q74"/>
    <mergeCell ref="P75:Q75"/>
    <mergeCell ref="P79:Q79"/>
    <mergeCell ref="N73:O73"/>
    <mergeCell ref="N74:O74"/>
    <mergeCell ref="N75:O75"/>
    <mergeCell ref="N76:O76"/>
    <mergeCell ref="N66:O66"/>
    <mergeCell ref="N67:O67"/>
    <mergeCell ref="N68:O68"/>
    <mergeCell ref="N69:O69"/>
    <mergeCell ref="N70:O70"/>
    <mergeCell ref="L66:M66"/>
    <mergeCell ref="L67:M67"/>
    <mergeCell ref="L68:M68"/>
    <mergeCell ref="L69:M69"/>
    <mergeCell ref="L70:M70"/>
    <mergeCell ref="L72:M72"/>
    <mergeCell ref="L73:M73"/>
    <mergeCell ref="L74:M74"/>
    <mergeCell ref="L75:M75"/>
    <mergeCell ref="N80:O80"/>
    <mergeCell ref="H76:I76"/>
    <mergeCell ref="H77:I77"/>
    <mergeCell ref="H78:I78"/>
    <mergeCell ref="F72:G72"/>
    <mergeCell ref="F73:G73"/>
    <mergeCell ref="F74:G74"/>
    <mergeCell ref="F75:G75"/>
    <mergeCell ref="F76:G76"/>
    <mergeCell ref="H73:I73"/>
    <mergeCell ref="H74:I74"/>
    <mergeCell ref="H75:I75"/>
    <mergeCell ref="F77:G77"/>
    <mergeCell ref="F78:G78"/>
    <mergeCell ref="F79:G79"/>
    <mergeCell ref="F80:G80"/>
    <mergeCell ref="H79:I79"/>
    <mergeCell ref="H80:I80"/>
    <mergeCell ref="L76:M76"/>
    <mergeCell ref="L77:M77"/>
    <mergeCell ref="L78:M78"/>
    <mergeCell ref="L79:M79"/>
    <mergeCell ref="L80:M80"/>
    <mergeCell ref="N72:O72"/>
    <mergeCell ref="F66:G66"/>
    <mergeCell ref="F67:G67"/>
    <mergeCell ref="F68:G68"/>
    <mergeCell ref="H66:I66"/>
    <mergeCell ref="H67:I67"/>
    <mergeCell ref="H68:I68"/>
    <mergeCell ref="H69:I69"/>
    <mergeCell ref="H70:I70"/>
    <mergeCell ref="H72:I72"/>
    <mergeCell ref="F70:G70"/>
    <mergeCell ref="D76:E76"/>
    <mergeCell ref="D77:E77"/>
    <mergeCell ref="D78:E78"/>
    <mergeCell ref="D79:E79"/>
    <mergeCell ref="D80:E80"/>
    <mergeCell ref="D70:E70"/>
    <mergeCell ref="D72:E72"/>
    <mergeCell ref="D73:E73"/>
    <mergeCell ref="D74:E74"/>
    <mergeCell ref="D75:E75"/>
    <mergeCell ref="A3:C4"/>
    <mergeCell ref="D66:E66"/>
    <mergeCell ref="D67:E67"/>
    <mergeCell ref="D68:E68"/>
    <mergeCell ref="D69:E69"/>
    <mergeCell ref="AJ3:AK4"/>
    <mergeCell ref="AV3:AW4"/>
    <mergeCell ref="AL3:AM4"/>
    <mergeCell ref="AN3:AO4"/>
    <mergeCell ref="AP3:AQ4"/>
    <mergeCell ref="AR3:AS4"/>
    <mergeCell ref="AT3:AU4"/>
    <mergeCell ref="X3:Y4"/>
    <mergeCell ref="D3:E4"/>
    <mergeCell ref="F3:G4"/>
    <mergeCell ref="H3:I4"/>
    <mergeCell ref="L3:M4"/>
    <mergeCell ref="N3:O4"/>
    <mergeCell ref="P3:Q4"/>
    <mergeCell ref="R3:S4"/>
    <mergeCell ref="T3:U4"/>
    <mergeCell ref="V3:W4"/>
    <mergeCell ref="Z3:AA4"/>
    <mergeCell ref="F69:G69"/>
    <mergeCell ref="AX3:AY4"/>
    <mergeCell ref="AB2:AC2"/>
    <mergeCell ref="AZ3:BA4"/>
    <mergeCell ref="BB3:BC4"/>
    <mergeCell ref="BD3:BE4"/>
    <mergeCell ref="AD3:AE4"/>
    <mergeCell ref="AF3:AG4"/>
    <mergeCell ref="AH3:AI4"/>
    <mergeCell ref="AT2:AU2"/>
    <mergeCell ref="AB3:AC4"/>
    <mergeCell ref="BF3:BG4"/>
    <mergeCell ref="CB3:CC4"/>
    <mergeCell ref="BH3:BI4"/>
    <mergeCell ref="CD3:CE4"/>
    <mergeCell ref="BJ3:BK4"/>
    <mergeCell ref="BL3:BM4"/>
    <mergeCell ref="BN3:BO4"/>
    <mergeCell ref="BP3:BQ4"/>
    <mergeCell ref="BR3:BS4"/>
    <mergeCell ref="BT3:BU4"/>
    <mergeCell ref="BV3:BW4"/>
    <mergeCell ref="BZ3:CA4"/>
    <mergeCell ref="BX3:BY4"/>
  </mergeCells>
  <hyperlinks>
    <hyperlink ref="A16" location="'Men''s Division Seven'!A1" display="Division Seven" xr:uid="{88AE9BCE-AB7A-4F50-A6DD-8FEB56E7DCF0}"/>
    <hyperlink ref="A15" location="'Men''s Division Six'!A1" display="Division Six" xr:uid="{5A0CB514-5923-4444-A2BE-B5D623F18163}"/>
    <hyperlink ref="A14" location="'Men''s Division Five'!A1" display="Division Five" xr:uid="{C7C02336-D6AD-4EA3-9CF5-1E4EF9188E1B}"/>
    <hyperlink ref="A13" location="'Men''s Division Four'!A1" display="Division Four" xr:uid="{D9EE9A2C-DD6B-4157-937C-505CD7ED7A2E}"/>
    <hyperlink ref="A11" location="'Men''s Division Two'!A1" display="Division Two" xr:uid="{CE72538F-A403-4121-8973-20CE7E527616}"/>
    <hyperlink ref="A10" location="'Men''s Division One'!A1" display="Division One" xr:uid="{0E8532F9-4D75-4164-B7CE-7EC09550F97B}"/>
    <hyperlink ref="A8" location="'Men''s Premier Reserve'!A1" display="Premier Reserve" xr:uid="{815BF40E-3B81-4A8E-B2BB-B3CCA1A0AA72}"/>
    <hyperlink ref="A7" location="'Men''s Premier Division'!A1" display="Premier Division" xr:uid="{5A827801-E5A1-41A4-AE7F-6C530F0343B9}"/>
    <hyperlink ref="A12" location="'Men''s Division Three'!A1" display="Division Three" xr:uid="{BD10F873-B1BB-4B19-AEB5-48D43F645F1D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paperSize="8" scale="52" orientation="landscape" r:id="rId1"/>
  <colBreaks count="1" manualBreakCount="1">
    <brk id="53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80A3C-D86E-47AC-86BC-1E5C8B7279CA}">
  <dimension ref="A1:DA78"/>
  <sheetViews>
    <sheetView showGridLines="0" zoomScaleNormal="100" workbookViewId="0">
      <pane xSplit="3" ySplit="5" topLeftCell="D6" activePane="bottomRight" state="frozen"/>
      <selection activeCell="C3" sqref="C3:D3"/>
      <selection pane="topRight" activeCell="C3" sqref="C3:D3"/>
      <selection pane="bottomLeft" activeCell="C3" sqref="C3:D3"/>
      <selection pane="bottomRight" activeCell="P1" sqref="P1:Q1048576"/>
    </sheetView>
  </sheetViews>
  <sheetFormatPr defaultRowHeight="15" x14ac:dyDescent="0.25"/>
  <cols>
    <col min="1" max="1" width="31.42578125" style="112" bestFit="1" customWidth="1"/>
    <col min="3" max="3" width="12.28515625" bestFit="1" customWidth="1"/>
  </cols>
  <sheetData>
    <row r="1" spans="1:105" s="57" customFormat="1" ht="15" customHeight="1" x14ac:dyDescent="0.3">
      <c r="A1" s="122" t="s">
        <v>64</v>
      </c>
      <c r="B1" s="133"/>
      <c r="C1" s="56"/>
      <c r="D1" s="56"/>
      <c r="E1" s="56"/>
      <c r="F1" s="56"/>
      <c r="G1" s="56"/>
      <c r="H1" s="56"/>
      <c r="I1" s="56"/>
      <c r="J1" s="190"/>
      <c r="K1" s="138"/>
      <c r="L1" s="138"/>
      <c r="M1" s="138"/>
      <c r="N1" s="138"/>
      <c r="O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</row>
    <row r="2" spans="1:105" s="57" customFormat="1" ht="15" customHeight="1" thickBot="1" x14ac:dyDescent="0.35">
      <c r="A2" s="188"/>
      <c r="B2" s="188"/>
      <c r="C2" s="188"/>
      <c r="D2" s="56"/>
      <c r="E2" s="56"/>
      <c r="F2" s="56"/>
      <c r="G2" s="56"/>
      <c r="H2" s="56"/>
      <c r="I2" s="56"/>
      <c r="J2" s="138"/>
      <c r="K2" s="138"/>
      <c r="L2" s="138"/>
      <c r="M2" s="138"/>
      <c r="N2" s="138"/>
      <c r="O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L2" s="138"/>
      <c r="AM2" s="138"/>
      <c r="AN2" s="216"/>
      <c r="AO2" s="216"/>
      <c r="AP2" s="138"/>
      <c r="AQ2" s="138"/>
      <c r="AR2" s="138"/>
      <c r="AS2" s="138"/>
      <c r="AT2" s="138"/>
      <c r="AU2" s="138"/>
      <c r="AV2" s="138"/>
      <c r="AW2" s="138"/>
      <c r="AX2" s="138"/>
      <c r="AY2" s="138"/>
      <c r="AZ2" s="138"/>
      <c r="BA2" s="138"/>
      <c r="BB2" s="138"/>
      <c r="BC2" s="138"/>
      <c r="BD2" s="138"/>
      <c r="BE2" s="138"/>
      <c r="BF2" s="138"/>
      <c r="BG2" s="138"/>
      <c r="BH2" s="138"/>
      <c r="BI2" s="138"/>
      <c r="BJ2" s="216" t="s">
        <v>234</v>
      </c>
      <c r="BK2" s="216"/>
      <c r="BL2" s="138"/>
      <c r="BM2" s="138"/>
      <c r="BN2" s="138"/>
      <c r="BO2" s="138"/>
      <c r="BP2" s="138"/>
    </row>
    <row r="3" spans="1:105" s="57" customFormat="1" ht="20.100000000000001" customHeight="1" thickTop="1" x14ac:dyDescent="0.3">
      <c r="A3" s="227" t="s">
        <v>215</v>
      </c>
      <c r="B3" s="227"/>
      <c r="C3" s="228"/>
      <c r="D3" s="264" t="s">
        <v>115</v>
      </c>
      <c r="E3" s="265"/>
      <c r="F3" s="264" t="s">
        <v>900</v>
      </c>
      <c r="G3" s="265"/>
      <c r="H3" s="264" t="s">
        <v>899</v>
      </c>
      <c r="I3" s="265"/>
      <c r="J3" s="264" t="s">
        <v>822</v>
      </c>
      <c r="K3" s="265"/>
      <c r="L3" s="262" t="s">
        <v>116</v>
      </c>
      <c r="M3" s="263"/>
      <c r="N3" s="262" t="s">
        <v>913</v>
      </c>
      <c r="O3" s="263"/>
      <c r="R3" s="264" t="s">
        <v>821</v>
      </c>
      <c r="S3" s="265"/>
      <c r="T3" s="264" t="s">
        <v>909</v>
      </c>
      <c r="U3" s="265"/>
      <c r="V3" s="264" t="s">
        <v>118</v>
      </c>
      <c r="W3" s="265"/>
      <c r="X3" s="264" t="s">
        <v>119</v>
      </c>
      <c r="Y3" s="265"/>
      <c r="Z3" s="264" t="s">
        <v>120</v>
      </c>
      <c r="AA3" s="265"/>
      <c r="AB3" s="264" t="s">
        <v>876</v>
      </c>
      <c r="AC3" s="265"/>
      <c r="AD3" s="264" t="s">
        <v>903</v>
      </c>
      <c r="AE3" s="265"/>
      <c r="AF3" s="264" t="s">
        <v>121</v>
      </c>
      <c r="AG3" s="265"/>
      <c r="AH3" s="264" t="s">
        <v>897</v>
      </c>
      <c r="AI3" s="265"/>
      <c r="AJ3" s="264" t="s">
        <v>898</v>
      </c>
      <c r="AK3" s="265"/>
      <c r="AL3" s="264" t="s">
        <v>910</v>
      </c>
      <c r="AM3" s="265"/>
      <c r="AN3" s="264" t="s">
        <v>911</v>
      </c>
      <c r="AO3" s="265"/>
      <c r="AP3" s="264" t="s">
        <v>122</v>
      </c>
      <c r="AQ3" s="265"/>
      <c r="AR3" s="262" t="s">
        <v>820</v>
      </c>
      <c r="AS3" s="263"/>
      <c r="AT3" s="264" t="s">
        <v>912</v>
      </c>
      <c r="AU3" s="265"/>
      <c r="AV3" s="264" t="s">
        <v>914</v>
      </c>
      <c r="AW3" s="265"/>
      <c r="AX3" s="264" t="s">
        <v>846</v>
      </c>
      <c r="AY3" s="265"/>
      <c r="AZ3" s="264" t="s">
        <v>908</v>
      </c>
      <c r="BA3" s="265"/>
      <c r="BB3" s="264" t="s">
        <v>904</v>
      </c>
      <c r="BC3" s="265"/>
      <c r="BD3" s="264" t="s">
        <v>905</v>
      </c>
      <c r="BE3" s="265"/>
      <c r="BF3" s="264" t="s">
        <v>123</v>
      </c>
      <c r="BG3" s="265"/>
      <c r="BH3" s="264" t="s">
        <v>124</v>
      </c>
      <c r="BI3" s="265"/>
      <c r="BJ3" s="266" t="s">
        <v>896</v>
      </c>
      <c r="BK3" s="267"/>
      <c r="BL3" s="264" t="s">
        <v>917</v>
      </c>
      <c r="BM3" s="265"/>
      <c r="BN3" s="264" t="s">
        <v>125</v>
      </c>
      <c r="BO3" s="265"/>
      <c r="BP3" s="264" t="s">
        <v>126</v>
      </c>
      <c r="BQ3" s="265"/>
      <c r="BR3" s="264" t="s">
        <v>127</v>
      </c>
      <c r="BS3" s="265"/>
      <c r="BT3" s="264" t="s">
        <v>894</v>
      </c>
      <c r="BU3" s="265"/>
      <c r="BV3" s="264" t="s">
        <v>895</v>
      </c>
      <c r="BW3" s="265"/>
      <c r="BX3" s="211"/>
      <c r="BY3" s="211"/>
      <c r="BZ3" s="211"/>
      <c r="CA3" s="211"/>
      <c r="CB3" s="211"/>
      <c r="CC3" s="211"/>
      <c r="CD3" s="211"/>
      <c r="CE3" s="211"/>
      <c r="CF3" s="211"/>
      <c r="CG3" s="211"/>
      <c r="CH3" s="211"/>
      <c r="CI3" s="211"/>
      <c r="CJ3" s="211"/>
      <c r="CK3" s="211"/>
      <c r="CL3" s="211"/>
      <c r="CM3" s="211"/>
      <c r="CN3" s="211"/>
      <c r="CO3" s="211"/>
      <c r="CP3" s="211"/>
      <c r="CQ3" s="211"/>
      <c r="CR3" s="211"/>
      <c r="CS3" s="211"/>
      <c r="CT3" s="211"/>
      <c r="CU3" s="211"/>
      <c r="CV3" s="211"/>
      <c r="CW3" s="211"/>
      <c r="CX3" s="211"/>
      <c r="CY3" s="211"/>
      <c r="CZ3" s="211"/>
      <c r="DA3" s="211"/>
    </row>
    <row r="4" spans="1:105" s="57" customFormat="1" ht="20.100000000000001" customHeight="1" thickBot="1" x14ac:dyDescent="0.35">
      <c r="A4" s="229"/>
      <c r="B4" s="229"/>
      <c r="C4" s="230"/>
      <c r="D4" s="219"/>
      <c r="E4" s="226"/>
      <c r="F4" s="219"/>
      <c r="G4" s="226"/>
      <c r="H4" s="219"/>
      <c r="I4" s="226"/>
      <c r="J4" s="219"/>
      <c r="K4" s="226"/>
      <c r="L4" s="214"/>
      <c r="M4" s="215"/>
      <c r="N4" s="214"/>
      <c r="O4" s="215"/>
      <c r="R4" s="219"/>
      <c r="S4" s="226"/>
      <c r="T4" s="219"/>
      <c r="U4" s="226"/>
      <c r="V4" s="219"/>
      <c r="W4" s="226"/>
      <c r="X4" s="219"/>
      <c r="Y4" s="226"/>
      <c r="Z4" s="219"/>
      <c r="AA4" s="226"/>
      <c r="AB4" s="219"/>
      <c r="AC4" s="226"/>
      <c r="AD4" s="219"/>
      <c r="AE4" s="226"/>
      <c r="AF4" s="219"/>
      <c r="AG4" s="226"/>
      <c r="AH4" s="219"/>
      <c r="AI4" s="226"/>
      <c r="AJ4" s="219"/>
      <c r="AK4" s="226"/>
      <c r="AL4" s="219"/>
      <c r="AM4" s="226"/>
      <c r="AN4" s="219"/>
      <c r="AO4" s="226"/>
      <c r="AP4" s="219"/>
      <c r="AQ4" s="226"/>
      <c r="AR4" s="214"/>
      <c r="AS4" s="215"/>
      <c r="AT4" s="219"/>
      <c r="AU4" s="226"/>
      <c r="AV4" s="219"/>
      <c r="AW4" s="226"/>
      <c r="AX4" s="219"/>
      <c r="AY4" s="226"/>
      <c r="AZ4" s="219"/>
      <c r="BA4" s="226"/>
      <c r="BB4" s="219"/>
      <c r="BC4" s="226"/>
      <c r="BD4" s="219"/>
      <c r="BE4" s="226"/>
      <c r="BF4" s="219"/>
      <c r="BG4" s="226"/>
      <c r="BH4" s="219"/>
      <c r="BI4" s="226"/>
      <c r="BJ4" s="245"/>
      <c r="BK4" s="246"/>
      <c r="BL4" s="219"/>
      <c r="BM4" s="226"/>
      <c r="BN4" s="219"/>
      <c r="BO4" s="226"/>
      <c r="BP4" s="219"/>
      <c r="BQ4" s="226"/>
      <c r="BR4" s="219"/>
      <c r="BS4" s="226"/>
      <c r="BT4" s="219"/>
      <c r="BU4" s="226"/>
      <c r="BV4" s="219"/>
      <c r="BW4" s="226"/>
      <c r="BX4" s="211"/>
      <c r="BY4" s="211"/>
      <c r="BZ4" s="211"/>
      <c r="CA4" s="211"/>
      <c r="CB4" s="211"/>
      <c r="CC4" s="211"/>
      <c r="CD4" s="211"/>
      <c r="CE4" s="211"/>
      <c r="CF4" s="211"/>
      <c r="CG4" s="211"/>
      <c r="CH4" s="211"/>
      <c r="CI4" s="211"/>
      <c r="CJ4" s="211"/>
      <c r="CK4" s="211"/>
      <c r="CL4" s="211"/>
      <c r="CM4" s="211"/>
      <c r="CN4" s="211"/>
      <c r="CO4" s="211"/>
      <c r="CP4" s="211"/>
      <c r="CQ4" s="211"/>
      <c r="CR4" s="211"/>
      <c r="CS4" s="211"/>
      <c r="CT4" s="211"/>
      <c r="CU4" s="211"/>
      <c r="CV4" s="211"/>
      <c r="CW4" s="211"/>
      <c r="CX4" s="211"/>
      <c r="CY4" s="211"/>
      <c r="CZ4" s="211"/>
      <c r="DA4" s="211"/>
    </row>
    <row r="5" spans="1:105" s="65" customFormat="1" ht="39.950000000000003" customHeight="1" thickTop="1" x14ac:dyDescent="0.25">
      <c r="A5" s="189" t="s">
        <v>891</v>
      </c>
      <c r="B5" s="187" t="s">
        <v>89</v>
      </c>
      <c r="C5" s="163" t="s">
        <v>90</v>
      </c>
      <c r="D5" s="63" t="s">
        <v>89</v>
      </c>
      <c r="E5" s="60" t="s">
        <v>90</v>
      </c>
      <c r="F5" s="63" t="s">
        <v>89</v>
      </c>
      <c r="G5" s="60" t="s">
        <v>90</v>
      </c>
      <c r="H5" s="63" t="s">
        <v>89</v>
      </c>
      <c r="I5" s="60" t="s">
        <v>90</v>
      </c>
      <c r="J5" s="63" t="s">
        <v>89</v>
      </c>
      <c r="K5" s="60" t="s">
        <v>90</v>
      </c>
      <c r="L5" s="58" t="s">
        <v>89</v>
      </c>
      <c r="M5" s="59" t="s">
        <v>90</v>
      </c>
      <c r="N5" s="58" t="s">
        <v>89</v>
      </c>
      <c r="O5" s="60" t="s">
        <v>90</v>
      </c>
      <c r="R5" s="58" t="s">
        <v>89</v>
      </c>
      <c r="S5" s="60" t="s">
        <v>90</v>
      </c>
      <c r="T5" s="58" t="s">
        <v>89</v>
      </c>
      <c r="U5" s="60" t="s">
        <v>90</v>
      </c>
      <c r="V5" s="58" t="s">
        <v>89</v>
      </c>
      <c r="W5" s="60" t="s">
        <v>90</v>
      </c>
      <c r="X5" s="58" t="s">
        <v>89</v>
      </c>
      <c r="Y5" s="60" t="s">
        <v>90</v>
      </c>
      <c r="Z5" s="61" t="s">
        <v>89</v>
      </c>
      <c r="AA5" s="62" t="s">
        <v>90</v>
      </c>
      <c r="AB5" s="63" t="s">
        <v>89</v>
      </c>
      <c r="AC5" s="62" t="s">
        <v>90</v>
      </c>
      <c r="AD5" s="63" t="s">
        <v>89</v>
      </c>
      <c r="AE5" s="62" t="s">
        <v>90</v>
      </c>
      <c r="AF5" s="63" t="s">
        <v>89</v>
      </c>
      <c r="AG5" s="62" t="s">
        <v>90</v>
      </c>
      <c r="AH5" s="63" t="s">
        <v>89</v>
      </c>
      <c r="AI5" s="62" t="s">
        <v>90</v>
      </c>
      <c r="AJ5" s="63" t="s">
        <v>89</v>
      </c>
      <c r="AK5" s="62" t="s">
        <v>90</v>
      </c>
      <c r="AL5" s="63" t="s">
        <v>89</v>
      </c>
      <c r="AM5" s="62" t="s">
        <v>90</v>
      </c>
      <c r="AN5" s="63" t="s">
        <v>89</v>
      </c>
      <c r="AO5" s="62" t="s">
        <v>90</v>
      </c>
      <c r="AP5" s="63" t="s">
        <v>89</v>
      </c>
      <c r="AQ5" s="62" t="s">
        <v>90</v>
      </c>
      <c r="AR5" s="63" t="s">
        <v>89</v>
      </c>
      <c r="AS5" s="62" t="s">
        <v>90</v>
      </c>
      <c r="AT5" s="63" t="s">
        <v>89</v>
      </c>
      <c r="AU5" s="62" t="s">
        <v>90</v>
      </c>
      <c r="AV5" s="63" t="s">
        <v>89</v>
      </c>
      <c r="AW5" s="62" t="s">
        <v>90</v>
      </c>
      <c r="AX5" s="63" t="s">
        <v>89</v>
      </c>
      <c r="AY5" s="62" t="s">
        <v>90</v>
      </c>
      <c r="AZ5" s="63" t="s">
        <v>89</v>
      </c>
      <c r="BA5" s="62" t="s">
        <v>90</v>
      </c>
      <c r="BB5" s="63" t="s">
        <v>89</v>
      </c>
      <c r="BC5" s="62" t="s">
        <v>90</v>
      </c>
      <c r="BD5" s="63" t="s">
        <v>89</v>
      </c>
      <c r="BE5" s="62" t="s">
        <v>90</v>
      </c>
      <c r="BF5" s="63" t="s">
        <v>89</v>
      </c>
      <c r="BG5" s="62" t="s">
        <v>90</v>
      </c>
      <c r="BH5" s="63" t="s">
        <v>89</v>
      </c>
      <c r="BI5" s="62" t="s">
        <v>90</v>
      </c>
      <c r="BJ5" s="63" t="s">
        <v>89</v>
      </c>
      <c r="BK5" s="62" t="s">
        <v>90</v>
      </c>
      <c r="BL5" s="63" t="s">
        <v>89</v>
      </c>
      <c r="BM5" s="62" t="s">
        <v>90</v>
      </c>
      <c r="BN5" s="63" t="s">
        <v>89</v>
      </c>
      <c r="BO5" s="62" t="s">
        <v>90</v>
      </c>
      <c r="BP5" s="63" t="s">
        <v>89</v>
      </c>
      <c r="BQ5" s="62" t="s">
        <v>90</v>
      </c>
      <c r="BR5" s="63" t="s">
        <v>89</v>
      </c>
      <c r="BS5" s="62" t="s">
        <v>90</v>
      </c>
      <c r="BT5" s="63" t="s">
        <v>89</v>
      </c>
      <c r="BU5" s="62" t="s">
        <v>90</v>
      </c>
      <c r="BV5" s="63" t="s">
        <v>89</v>
      </c>
      <c r="BW5" s="62" t="s">
        <v>90</v>
      </c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</row>
    <row r="6" spans="1:105" s="70" customFormat="1" ht="20.100000000000001" customHeight="1" thickBot="1" x14ac:dyDescent="0.25">
      <c r="A6" s="193" t="s">
        <v>91</v>
      </c>
      <c r="B6" s="66">
        <f>SUM(H6+J6+L6+N6+'Statistics Overview'!J6+R6+T6+V6+X6+Z6+AB6+AD6+AF6+AH6+AJ6+AL6+AN6+AP6+AR6+AT6+AV6+AX6+AZ6+BB6+BD6+BF6+BH6+BJ6+BL6+BN6+BP6+BR6+BT6+BV6)</f>
        <v>87</v>
      </c>
      <c r="C6" s="164">
        <f>SUM(I6+K6+M6+O6+'Statistics Overview'!K6+S6+U6+W6+Y6+AA6+AC6+AE6+AG6+AI6+AK6+AM6+AO6+AQ6+AS6+AU6+AW6+AY6+BA6+BC6+BE6+BG6+BI6+BK6+BM6+BO6+BQ6+BS6+BU6+BW6)</f>
        <v>99</v>
      </c>
      <c r="D6" s="166">
        <f>B6+'Statistics Overview'!B6</f>
        <v>427</v>
      </c>
      <c r="E6" s="68">
        <f>C6+'Statistics Overview'!C6</f>
        <v>432</v>
      </c>
      <c r="F6" s="166">
        <f>SUM(F7:F15)-18</f>
        <v>395</v>
      </c>
      <c r="G6" s="68">
        <f>SUM(G7:G15)-27</f>
        <v>382</v>
      </c>
      <c r="H6" s="166">
        <f t="shared" ref="H6:O6" si="0">SUM(H7:H15)</f>
        <v>0</v>
      </c>
      <c r="I6" s="68">
        <f t="shared" si="0"/>
        <v>0</v>
      </c>
      <c r="J6" s="67">
        <f t="shared" si="0"/>
        <v>0</v>
      </c>
      <c r="K6" s="68">
        <f t="shared" si="0"/>
        <v>0</v>
      </c>
      <c r="L6" s="67">
        <f t="shared" si="0"/>
        <v>5</v>
      </c>
      <c r="M6" s="68">
        <f t="shared" si="0"/>
        <v>5</v>
      </c>
      <c r="N6" s="67">
        <f t="shared" si="0"/>
        <v>0</v>
      </c>
      <c r="O6" s="68">
        <f t="shared" si="0"/>
        <v>0</v>
      </c>
      <c r="R6" s="67">
        <f>SUM(R7:R15)</f>
        <v>0</v>
      </c>
      <c r="S6" s="68">
        <f>SUM(S7:S15)</f>
        <v>0</v>
      </c>
      <c r="T6" s="67">
        <f t="shared" ref="T6:U6" si="1">SUM(T7:T15)</f>
        <v>0</v>
      </c>
      <c r="U6" s="68">
        <f t="shared" si="1"/>
        <v>0</v>
      </c>
      <c r="V6" s="67">
        <f t="shared" ref="V6:BA6" si="2">SUM(V7:V15)</f>
        <v>1</v>
      </c>
      <c r="W6" s="68">
        <f t="shared" si="2"/>
        <v>1</v>
      </c>
      <c r="X6" s="67">
        <f t="shared" si="2"/>
        <v>17</v>
      </c>
      <c r="Y6" s="68">
        <f t="shared" si="2"/>
        <v>12</v>
      </c>
      <c r="Z6" s="67">
        <f t="shared" si="2"/>
        <v>1</v>
      </c>
      <c r="AA6" s="68">
        <f t="shared" si="2"/>
        <v>1</v>
      </c>
      <c r="AB6" s="67">
        <f t="shared" si="2"/>
        <v>1</v>
      </c>
      <c r="AC6" s="68">
        <f t="shared" si="2"/>
        <v>1</v>
      </c>
      <c r="AD6" s="67">
        <f t="shared" si="2"/>
        <v>14</v>
      </c>
      <c r="AE6" s="68">
        <f t="shared" si="2"/>
        <v>15</v>
      </c>
      <c r="AF6" s="67">
        <f t="shared" si="2"/>
        <v>1</v>
      </c>
      <c r="AG6" s="68">
        <f t="shared" si="2"/>
        <v>1</v>
      </c>
      <c r="AH6" s="67">
        <f t="shared" si="2"/>
        <v>0</v>
      </c>
      <c r="AI6" s="68">
        <f t="shared" si="2"/>
        <v>0</v>
      </c>
      <c r="AJ6" s="67">
        <f t="shared" si="2"/>
        <v>0</v>
      </c>
      <c r="AK6" s="68">
        <f t="shared" si="2"/>
        <v>0</v>
      </c>
      <c r="AL6" s="67">
        <f t="shared" si="2"/>
        <v>0</v>
      </c>
      <c r="AM6" s="68">
        <f t="shared" si="2"/>
        <v>1</v>
      </c>
      <c r="AN6" s="67">
        <f t="shared" si="2"/>
        <v>3</v>
      </c>
      <c r="AO6" s="68">
        <f t="shared" si="2"/>
        <v>2</v>
      </c>
      <c r="AP6" s="67">
        <f t="shared" si="2"/>
        <v>0</v>
      </c>
      <c r="AQ6" s="68">
        <f t="shared" si="2"/>
        <v>1</v>
      </c>
      <c r="AR6" s="67">
        <f t="shared" si="2"/>
        <v>0</v>
      </c>
      <c r="AS6" s="68">
        <f t="shared" si="2"/>
        <v>0</v>
      </c>
      <c r="AT6" s="67">
        <f t="shared" si="2"/>
        <v>0</v>
      </c>
      <c r="AU6" s="68">
        <f t="shared" si="2"/>
        <v>0</v>
      </c>
      <c r="AV6" s="67">
        <f t="shared" si="2"/>
        <v>1</v>
      </c>
      <c r="AW6" s="68">
        <f t="shared" si="2"/>
        <v>2</v>
      </c>
      <c r="AX6" s="67">
        <f t="shared" si="2"/>
        <v>6</v>
      </c>
      <c r="AY6" s="68">
        <f t="shared" si="2"/>
        <v>5</v>
      </c>
      <c r="AZ6" s="67">
        <f t="shared" si="2"/>
        <v>0</v>
      </c>
      <c r="BA6" s="68">
        <f t="shared" si="2"/>
        <v>0</v>
      </c>
      <c r="BB6" s="67">
        <f t="shared" ref="BB6:BC6" si="3">SUM(BB7:BB15)</f>
        <v>22</v>
      </c>
      <c r="BC6" s="68">
        <f t="shared" si="3"/>
        <v>41</v>
      </c>
      <c r="BD6" s="67">
        <f t="shared" ref="BD6:BE6" si="4">SUM(BD7:BD15)</f>
        <v>1</v>
      </c>
      <c r="BE6" s="68">
        <f t="shared" si="4"/>
        <v>1</v>
      </c>
      <c r="BF6" s="67">
        <f t="shared" ref="BF6:BM6" si="5">SUM(BF7:BF15)</f>
        <v>2</v>
      </c>
      <c r="BG6" s="68">
        <f t="shared" si="5"/>
        <v>2</v>
      </c>
      <c r="BH6" s="67">
        <f t="shared" si="5"/>
        <v>2</v>
      </c>
      <c r="BI6" s="68">
        <f t="shared" si="5"/>
        <v>0</v>
      </c>
      <c r="BJ6" s="67">
        <f t="shared" si="5"/>
        <v>1</v>
      </c>
      <c r="BK6" s="140">
        <f t="shared" si="5"/>
        <v>1</v>
      </c>
      <c r="BL6" s="67">
        <f t="shared" si="5"/>
        <v>0</v>
      </c>
      <c r="BM6" s="140">
        <f t="shared" si="5"/>
        <v>0</v>
      </c>
      <c r="BN6" s="67">
        <f t="shared" ref="BN6:BW6" si="6">SUM(BN7:BN15)</f>
        <v>0</v>
      </c>
      <c r="BO6" s="140">
        <f t="shared" si="6"/>
        <v>1</v>
      </c>
      <c r="BP6" s="67">
        <f t="shared" si="6"/>
        <v>1</v>
      </c>
      <c r="BQ6" s="140">
        <f t="shared" si="6"/>
        <v>0</v>
      </c>
      <c r="BR6" s="67">
        <f t="shared" si="6"/>
        <v>2</v>
      </c>
      <c r="BS6" s="140">
        <f t="shared" si="6"/>
        <v>2</v>
      </c>
      <c r="BT6" s="67">
        <f t="shared" si="6"/>
        <v>2</v>
      </c>
      <c r="BU6" s="140">
        <f t="shared" si="6"/>
        <v>1</v>
      </c>
      <c r="BV6" s="67">
        <f t="shared" si="6"/>
        <v>0</v>
      </c>
      <c r="BW6" s="140">
        <f t="shared" si="6"/>
        <v>0</v>
      </c>
      <c r="BX6" s="69"/>
      <c r="BY6" s="69"/>
      <c r="BZ6" s="69"/>
      <c r="CA6" s="69"/>
      <c r="CB6" s="69"/>
      <c r="CC6" s="69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69"/>
      <c r="CO6" s="69"/>
      <c r="CP6" s="69"/>
      <c r="CQ6" s="69"/>
    </row>
    <row r="7" spans="1:105" s="57" customFormat="1" ht="20.100000000000001" customHeight="1" thickTop="1" x14ac:dyDescent="0.3">
      <c r="A7" s="159" t="s">
        <v>92</v>
      </c>
      <c r="B7" s="76">
        <f>SUM(H7+J7+L7+N7+'Statistics Overview'!J7+R7++T7+V7+X7+Z7+AB7+AD7+AF7+AH7+AJ7+AL7+AN7+AP7+AR7+AT7+AV7+AX7+AZ7+BB7+BD7+BF7+BH7+BJ7,BL7,BN7,BP7,BR7,BT7,BV7)</f>
        <v>19</v>
      </c>
      <c r="C7" s="77">
        <f>SUM(I7+K7+M7+O7+'Statistics Overview'!K7+S7+U7+W7+Y7+AA7+AC7+AE7+AG7+AI7+AK7+AM7+AO7+AQ7+AS7+AU7+AW7+AY7+BA7+BC7+BE7+BG7+BI7+BK7,BO7,BQ7,BS7,BU7,BW7)</f>
        <v>25</v>
      </c>
      <c r="D7" s="167">
        <f>B7+'Statistics Overview'!B7+2</f>
        <v>79</v>
      </c>
      <c r="E7" s="74">
        <f>C7+'Statistics Overview'!C7+3</f>
        <v>80</v>
      </c>
      <c r="F7" s="167">
        <f>COUNTIF('Men''s Premier League'!$B:$B,F$3)</f>
        <v>80</v>
      </c>
      <c r="G7" s="74">
        <f>COUNTIF('Men''s Premier League'!$D:$D,F$3)</f>
        <v>79</v>
      </c>
      <c r="H7" s="167">
        <f>COUNTIF('Men''s Premier League'!$B:$B,H$3)</f>
        <v>0</v>
      </c>
      <c r="I7" s="74">
        <f>COUNTIF('Men''s Premier League'!$D:$D,H$3)</f>
        <v>0</v>
      </c>
      <c r="J7" s="73">
        <f>COUNTIF('Men''s Premier League'!$B:$B,J$3)</f>
        <v>0</v>
      </c>
      <c r="K7" s="74">
        <f>COUNTIF('Men''s Premier League'!$D:$D,J$3)</f>
        <v>0</v>
      </c>
      <c r="L7" s="73">
        <f>COUNTIF('Men''s Premier League'!$B:$B,L$3)</f>
        <v>0</v>
      </c>
      <c r="M7" s="74">
        <f>COUNTIF('Men''s Premier League'!$D:$D,L$3)</f>
        <v>0</v>
      </c>
      <c r="N7" s="73">
        <f>COUNTIF('Men''s Premier League'!$B:$B,N$3)</f>
        <v>0</v>
      </c>
      <c r="O7" s="74">
        <f>COUNTIF('Men''s Premier League'!$D:$D,N$3)</f>
        <v>0</v>
      </c>
      <c r="R7" s="73">
        <f>COUNTIF('Men''s Premier League'!$B:$B,R$3)</f>
        <v>0</v>
      </c>
      <c r="S7" s="74">
        <f>COUNTIF('Men''s Premier League'!$D:$D,R$3)</f>
        <v>0</v>
      </c>
      <c r="T7" s="73">
        <f>COUNTIF('Men''s Premier League'!$B:$B,T$3)</f>
        <v>0</v>
      </c>
      <c r="U7" s="74">
        <f>COUNTIF('Men''s Premier League'!$D:$D,T$3)</f>
        <v>0</v>
      </c>
      <c r="V7" s="73">
        <f>COUNTIF('Men''s Premier League'!$B:$B,V$3)</f>
        <v>0</v>
      </c>
      <c r="W7" s="74">
        <f>COUNTIF('Men''s Premier League'!$D:$D,V$3)</f>
        <v>0</v>
      </c>
      <c r="X7" s="73">
        <f>COUNTIF('Men''s Premier League'!$B:$B,X$3)</f>
        <v>9</v>
      </c>
      <c r="Y7" s="74">
        <f>COUNTIF('Men''s Premier League'!$D:$D,X$3)</f>
        <v>8</v>
      </c>
      <c r="Z7" s="73">
        <f>COUNTIF('Men''s Premier League'!$B:$B,Z$3)</f>
        <v>0</v>
      </c>
      <c r="AA7" s="74">
        <f>COUNTIF('Men''s Premier League'!$D:$D,Z$3)</f>
        <v>0</v>
      </c>
      <c r="AB7" s="73">
        <f>COUNTIF('Men''s Premier League'!$B:$B,AB$3)</f>
        <v>0</v>
      </c>
      <c r="AC7" s="74">
        <f>COUNTIF('Men''s Premier League'!$D:$D,AB$3)</f>
        <v>0</v>
      </c>
      <c r="AD7" s="73">
        <f>COUNTIF('Men''s Premier League'!$B:$B,AD$3)</f>
        <v>7</v>
      </c>
      <c r="AE7" s="74">
        <f>COUNTIF('Men''s Premier League'!$D:$D,AD$3)</f>
        <v>12</v>
      </c>
      <c r="AF7" s="73">
        <f>COUNTIF('Men''s Premier League'!$B:$B,AF$3)</f>
        <v>0</v>
      </c>
      <c r="AG7" s="74">
        <f>COUNTIF('Men''s Premier League'!$D:$D,AF$3)</f>
        <v>0</v>
      </c>
      <c r="AH7" s="73">
        <f>COUNTIF('Men''s Premier League'!$B:$B,AH$3)</f>
        <v>0</v>
      </c>
      <c r="AI7" s="74">
        <f>COUNTIF('Men''s Premier League'!$D:$D,AH$3)</f>
        <v>0</v>
      </c>
      <c r="AJ7" s="73">
        <f>COUNTIF('Men''s Premier League'!$B:$B,AJ$3)</f>
        <v>0</v>
      </c>
      <c r="AK7" s="74">
        <f>COUNTIF('Men''s Premier League'!$D:$D,AJ$3)</f>
        <v>0</v>
      </c>
      <c r="AL7" s="73">
        <f>COUNTIF('Men''s Premier League'!$B:$B,AL$3)</f>
        <v>0</v>
      </c>
      <c r="AM7" s="74">
        <f>COUNTIF('Men''s Premier League'!$D:$D,AL$3)</f>
        <v>1</v>
      </c>
      <c r="AN7" s="73">
        <f>COUNTIF('Men''s Premier League'!$B:$B,AN$3)</f>
        <v>1</v>
      </c>
      <c r="AO7" s="74">
        <f>COUNTIF('Men''s Premier League'!$D:$D,AN$3)</f>
        <v>2</v>
      </c>
      <c r="AP7" s="73">
        <f>COUNTIF('Men''s Premier League'!$B:$B,AP$3)</f>
        <v>0</v>
      </c>
      <c r="AQ7" s="74">
        <f>COUNTIF('Men''s Premier League'!$D:$D,AP$3)</f>
        <v>1</v>
      </c>
      <c r="AR7" s="73">
        <f>COUNTIF('Men''s Premier League'!$B:$B,AR$3)</f>
        <v>0</v>
      </c>
      <c r="AS7" s="74">
        <f>COUNTIF('Men''s Premier League'!$D:$D,AR$3)</f>
        <v>0</v>
      </c>
      <c r="AT7" s="73">
        <f>COUNTIF('Men''s Premier League'!$B:$B,AT$3)</f>
        <v>0</v>
      </c>
      <c r="AU7" s="74">
        <f>COUNTIF('Men''s Premier League'!$D:$D,AT$3)</f>
        <v>0</v>
      </c>
      <c r="AV7" s="73">
        <f>COUNTIF('Men''s Premier League'!$B:$B,AV$3)</f>
        <v>0</v>
      </c>
      <c r="AW7" s="74">
        <f>COUNTIF('Men''s Premier League'!$D:$D,AV$3)</f>
        <v>0</v>
      </c>
      <c r="AX7" s="73">
        <f>COUNTIF('Men''s Premier League'!$B:$B,AX$3)</f>
        <v>0</v>
      </c>
      <c r="AY7" s="74">
        <f>COUNTIF('Men''s Premier League'!$D:$D,AX$3)</f>
        <v>0</v>
      </c>
      <c r="AZ7" s="73">
        <f>COUNTIF('Men''s Premier League'!$B:$B,AZ$3)</f>
        <v>0</v>
      </c>
      <c r="BA7" s="74">
        <f>COUNTIF('Men''s Premier League'!$D:$D,AZ$3)</f>
        <v>0</v>
      </c>
      <c r="BB7" s="73">
        <f>COUNTIF('Men''s Premier League'!$B:$B,BB$3)</f>
        <v>1</v>
      </c>
      <c r="BC7" s="74">
        <f>COUNTIF('Men''s Premier League'!$D:$D,BB$3)</f>
        <v>0</v>
      </c>
      <c r="BD7" s="73">
        <f>COUNTIF('Men''s Premier League'!$B:$B,BD$3)</f>
        <v>0</v>
      </c>
      <c r="BE7" s="74">
        <f>COUNTIF('Men''s Premier League'!$D:$D,BD$3)</f>
        <v>0</v>
      </c>
      <c r="BF7" s="73">
        <f>COUNTIF('Men''s Premier League'!$B:$B,BF$3)</f>
        <v>0</v>
      </c>
      <c r="BG7" s="74">
        <f>COUNTIF('Men''s Premier League'!$D:$D,BF$3)</f>
        <v>0</v>
      </c>
      <c r="BH7" s="73">
        <f>COUNTIF('Men''s Premier League'!$B:$B,BH$3)</f>
        <v>1</v>
      </c>
      <c r="BI7" s="74">
        <f>COUNTIF('Men''s Premier League'!$D:$D,BH$3)</f>
        <v>0</v>
      </c>
      <c r="BJ7" s="73">
        <f>COUNTIF('Men''s Premier League'!$B:$B,BJ$3)</f>
        <v>0</v>
      </c>
      <c r="BK7" s="141">
        <f>COUNTIF('Men''s Premier League'!$D:$D,BJ$3)</f>
        <v>0</v>
      </c>
      <c r="BL7" s="73">
        <f>COUNTIF('Men''s Premier League'!$B:$B,BL$3)</f>
        <v>0</v>
      </c>
      <c r="BM7" s="141">
        <f>COUNTIF('Men''s Premier League'!$D:$D,BL$3)</f>
        <v>0</v>
      </c>
      <c r="BN7" s="73">
        <f>COUNTIF('Men''s Premier League'!$B:$B,BN$3)</f>
        <v>0</v>
      </c>
      <c r="BO7" s="141">
        <f>COUNTIF('Men''s Premier League'!$D:$D,BN$3)</f>
        <v>1</v>
      </c>
      <c r="BP7" s="73">
        <f>COUNTIF('Men''s Premier League'!$B:$B,BP$3)</f>
        <v>0</v>
      </c>
      <c r="BQ7" s="141">
        <f>COUNTIF('Men''s Premier League'!$D:$D,BP$3)</f>
        <v>0</v>
      </c>
      <c r="BR7" s="73">
        <f>COUNTIF('Men''s Premier League'!$B:$B,BR$3)</f>
        <v>0</v>
      </c>
      <c r="BS7" s="141">
        <f>COUNTIF('Men''s Premier League'!$D:$D,BR$3)</f>
        <v>0</v>
      </c>
      <c r="BT7" s="73">
        <f>COUNTIF('Men''s Premier League'!$B:$B,BT$3)</f>
        <v>0</v>
      </c>
      <c r="BU7" s="141">
        <f>COUNTIF('Men''s Premier League'!$D:$D,BT$3)</f>
        <v>0</v>
      </c>
      <c r="BV7" s="73">
        <f>COUNTIF('Men''s Premier League'!$B:$B,BV$3)</f>
        <v>0</v>
      </c>
      <c r="BW7" s="141">
        <f>COUNTIF('Men''s Premier League'!$D:$D,BV$3)</f>
        <v>0</v>
      </c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</row>
    <row r="8" spans="1:105" s="57" customFormat="1" ht="20.100000000000001" customHeight="1" x14ac:dyDescent="0.3">
      <c r="A8" s="159" t="s">
        <v>93</v>
      </c>
      <c r="B8" s="76">
        <f>SUM(H8+J8+L8+N8+'Statistics Overview'!J8+R8++T8+V8+X8+Z8+AB8+AD8+AF8+AH8+AJ8+AL8+AN8+AP8+AR8+AT8+AV8+AX8+AZ8+BB8+BD8+BF8+BH8+BJ8,BL8,BN8,BP8,BR8,BT8,BV8)</f>
        <v>5</v>
      </c>
      <c r="C8" s="77">
        <f>SUM(I8+K8+M8+O8+'Statistics Overview'!K8+S8+U8+W8+Y8+AA8+AC8+AE8+AG8+AI8+AK8+AM8+AO8+AQ8+AS8+AU8+AW8+AY8+BA8+BC8+BE8+BG8+BI8+BK8,BO8,BQ8,BS8,BU8,BW8)</f>
        <v>5</v>
      </c>
      <c r="D8" s="167">
        <f>B8+'Statistics Overview'!B8+2</f>
        <v>39</v>
      </c>
      <c r="E8" s="74">
        <f>C8+'Statistics Overview'!C8+3</f>
        <v>40</v>
      </c>
      <c r="F8" s="168">
        <f>COUNTIF('Men''s Premier Reserve'!$B:$B,F$3)</f>
        <v>40</v>
      </c>
      <c r="G8" s="79">
        <f>COUNTIF('Men''s Premier Reserve'!$D:$D,F$3)</f>
        <v>39</v>
      </c>
      <c r="H8" s="168">
        <f>COUNTIF('Men''s Premier Reserve'!$B:$B,H$3)</f>
        <v>0</v>
      </c>
      <c r="I8" s="79">
        <f>COUNTIF('Men''s Premier Reserve'!$D:$D,H$3)</f>
        <v>0</v>
      </c>
      <c r="J8" s="78">
        <f>COUNTIF('Men''s Premier Reserve'!$B:$B,J$3)</f>
        <v>0</v>
      </c>
      <c r="K8" s="79">
        <f>COUNTIF('Men''s Premier Reserve'!$D:$D,J$3)</f>
        <v>0</v>
      </c>
      <c r="L8" s="78">
        <f>COUNTIF('Men''s Premier Reserve'!$B:$B,L$3)</f>
        <v>0</v>
      </c>
      <c r="M8" s="79">
        <f>COUNTIF('Men''s Premier Reserve'!$D:$D,L$3)</f>
        <v>0</v>
      </c>
      <c r="N8" s="78">
        <f>COUNTIF('Men''s Premier Reserve'!$B:$B,N$3)</f>
        <v>0</v>
      </c>
      <c r="O8" s="79">
        <f>COUNTIF('Men''s Premier Reserve'!$D:$D,N$3)</f>
        <v>0</v>
      </c>
      <c r="R8" s="78">
        <f>COUNTIF('Men''s Premier Reserve'!$B:$B,R$3)</f>
        <v>0</v>
      </c>
      <c r="S8" s="79">
        <f>COUNTIF('Men''s Premier Reserve'!$D:$D,R$3)</f>
        <v>0</v>
      </c>
      <c r="T8" s="78">
        <f>COUNTIF('Men''s Premier Reserve'!$B:$B,T$3)</f>
        <v>0</v>
      </c>
      <c r="U8" s="79">
        <f>COUNTIF('Men''s Premier Reserve'!$D:$D,T$3)</f>
        <v>0</v>
      </c>
      <c r="V8" s="78">
        <f>COUNTIF('Men''s Premier Reserve'!$B:$B,V$3)</f>
        <v>0</v>
      </c>
      <c r="W8" s="79">
        <f>COUNTIF('Men''s Premier Reserve'!$D:$D,V$3)</f>
        <v>0</v>
      </c>
      <c r="X8" s="78">
        <f>COUNTIF('Men''s Premier Reserve'!$B:$B,X$3)</f>
        <v>1</v>
      </c>
      <c r="Y8" s="79">
        <f>COUNTIF('Men''s Premier Reserve'!$D:$D,X$3)</f>
        <v>1</v>
      </c>
      <c r="Z8" s="78">
        <f>COUNTIF('Men''s Premier Reserve'!$B:$B,Z$3)</f>
        <v>0</v>
      </c>
      <c r="AA8" s="79">
        <f>COUNTIF('Men''s Premier Reserve'!$D:$D,Z$3)</f>
        <v>0</v>
      </c>
      <c r="AB8" s="78">
        <f>COUNTIF('Men''s Premier Reserve'!$B:$B,AB$3)</f>
        <v>0</v>
      </c>
      <c r="AC8" s="79">
        <f>COUNTIF('Men''s Premier Reserve'!$D:$D,AB$3)</f>
        <v>0</v>
      </c>
      <c r="AD8" s="78">
        <f>COUNTIF('Men''s Premier Reserve'!$B:$B,AD$3)</f>
        <v>0</v>
      </c>
      <c r="AE8" s="79">
        <f>COUNTIF('Men''s Premier Reserve'!$D:$D,AD$3)</f>
        <v>0</v>
      </c>
      <c r="AF8" s="78">
        <f>COUNTIF('Men''s Premier Reserve'!$B:$B,AF$3)</f>
        <v>0</v>
      </c>
      <c r="AG8" s="79">
        <f>COUNTIF('Men''s Premier Reserve'!$D:$D,AF$3)</f>
        <v>0</v>
      </c>
      <c r="AH8" s="78">
        <f>COUNTIF('Men''s Premier Reserve'!$B:$B,AH$3)</f>
        <v>0</v>
      </c>
      <c r="AI8" s="79">
        <f>COUNTIF('Men''s Premier Reserve'!$D:$D,AH$3)</f>
        <v>0</v>
      </c>
      <c r="AJ8" s="78">
        <f>COUNTIF('Men''s Premier Reserve'!$B:$B,AJ$3)</f>
        <v>0</v>
      </c>
      <c r="AK8" s="79">
        <f>COUNTIF('Men''s Premier Reserve'!$D:$D,AJ$3)</f>
        <v>0</v>
      </c>
      <c r="AL8" s="78">
        <f>COUNTIF('Men''s Premier Reserve'!$B:$B,AL$3)</f>
        <v>0</v>
      </c>
      <c r="AM8" s="79">
        <f>COUNTIF('Men''s Premier Reserve'!$D:$D,AL$3)</f>
        <v>0</v>
      </c>
      <c r="AN8" s="78">
        <f>COUNTIF('Men''s Premier Reserve'!$B:$B,AN$3)</f>
        <v>0</v>
      </c>
      <c r="AO8" s="79">
        <f>COUNTIF('Men''s Premier Reserve'!$D:$D,AN$3)</f>
        <v>0</v>
      </c>
      <c r="AP8" s="78">
        <f>COUNTIF('Men''s Premier Reserve'!$B:$B,AP$3)</f>
        <v>0</v>
      </c>
      <c r="AQ8" s="79">
        <f>COUNTIF('Men''s Premier Reserve'!$D:$D,AP$3)</f>
        <v>0</v>
      </c>
      <c r="AR8" s="78">
        <f>COUNTIF('Men''s Premier Reserve'!$B:$B,AR$3)</f>
        <v>0</v>
      </c>
      <c r="AS8" s="79">
        <f>COUNTIF('Men''s Premier Reserve'!$D:$D,AR$3)</f>
        <v>0</v>
      </c>
      <c r="AT8" s="78">
        <f>COUNTIF('Men''s Premier Reserve'!$B:$B,AT$3)</f>
        <v>0</v>
      </c>
      <c r="AU8" s="79">
        <f>COUNTIF('Men''s Premier Reserve'!$D:$D,AT$3)</f>
        <v>0</v>
      </c>
      <c r="AV8" s="78">
        <f>COUNTIF('Men''s Premier Reserve'!$B:$B,AV$3)</f>
        <v>0</v>
      </c>
      <c r="AW8" s="79">
        <f>COUNTIF('Men''s Premier Reserve'!$D:$D,AV$3)</f>
        <v>0</v>
      </c>
      <c r="AX8" s="78">
        <f>COUNTIF('Men''s Premier Reserve'!$B:$B,AX$3)</f>
        <v>0</v>
      </c>
      <c r="AY8" s="79">
        <f>COUNTIF('Men''s Premier Reserve'!$D:$D,AX$3)</f>
        <v>0</v>
      </c>
      <c r="AZ8" s="78">
        <f>COUNTIF('Men''s Premier Reserve'!$B:$B,AZ$3)</f>
        <v>0</v>
      </c>
      <c r="BA8" s="79">
        <f>COUNTIF('Men''s Premier Reserve'!$D:$D,AZ$3)</f>
        <v>0</v>
      </c>
      <c r="BB8" s="78">
        <f>COUNTIF('Men''s Premier Reserve'!$B:$B,BB$3)</f>
        <v>3</v>
      </c>
      <c r="BC8" s="79">
        <f>COUNTIF('Men''s Premier Reserve'!$D:$D,BB$3)</f>
        <v>3</v>
      </c>
      <c r="BD8" s="78">
        <f>COUNTIF('Men''s Premier Reserve'!$B:$B,BD$3)</f>
        <v>0</v>
      </c>
      <c r="BE8" s="79">
        <f>COUNTIF('Men''s Premier Reserve'!$D:$D,BD$3)</f>
        <v>0</v>
      </c>
      <c r="BF8" s="78">
        <f>COUNTIF('Men''s Premier Reserve'!$B:$B,BF$3)</f>
        <v>0</v>
      </c>
      <c r="BG8" s="79">
        <f>COUNTIF('Men''s Premier Reserve'!$D:$D,BF$3)</f>
        <v>0</v>
      </c>
      <c r="BH8" s="78">
        <f>COUNTIF('Men''s Premier Reserve'!$B:$B,BH$3)</f>
        <v>0</v>
      </c>
      <c r="BI8" s="79">
        <f>COUNTIF('Men''s Premier Reserve'!$D:$D,BH$3)</f>
        <v>0</v>
      </c>
      <c r="BJ8" s="78">
        <f>COUNTIF('Men''s Premier Reserve'!$B:$B,BJ$3)</f>
        <v>1</v>
      </c>
      <c r="BK8" s="142">
        <f>COUNTIF('Men''s Premier Reserve'!$D:$D,BJ$3)</f>
        <v>1</v>
      </c>
      <c r="BL8" s="78">
        <f>COUNTIF('Men''s Premier Reserve'!$B:$B,BL$3)</f>
        <v>0</v>
      </c>
      <c r="BM8" s="142">
        <f>COUNTIF('Men''s Premier Reserve'!$D:$D,BL$3)</f>
        <v>0</v>
      </c>
      <c r="BN8" s="78">
        <f>COUNTIF('Men''s Premier Reserve'!$B:$B,BN$3)</f>
        <v>0</v>
      </c>
      <c r="BO8" s="142">
        <f>COUNTIF('Men''s Premier Reserve'!$D:$D,BN$3)</f>
        <v>0</v>
      </c>
      <c r="BP8" s="78">
        <f>COUNTIF('Men''s Premier Reserve'!$B:$B,BP$3)</f>
        <v>0</v>
      </c>
      <c r="BQ8" s="142">
        <f>COUNTIF('Men''s Premier Reserve'!$D:$D,BP$3)</f>
        <v>0</v>
      </c>
      <c r="BR8" s="78">
        <f>COUNTIF('Men''s Premier Reserve'!$B:$B,BR$3)</f>
        <v>0</v>
      </c>
      <c r="BS8" s="142">
        <f>COUNTIF('Men''s Premier Reserve'!$D:$D,BR$3)</f>
        <v>0</v>
      </c>
      <c r="BT8" s="78">
        <f>COUNTIF('Men''s Premier Reserve'!$B:$B,BT$3)</f>
        <v>0</v>
      </c>
      <c r="BU8" s="142">
        <f>COUNTIF('Men''s Premier Reserve'!$D:$D,BT$3)</f>
        <v>0</v>
      </c>
      <c r="BV8" s="78">
        <f>COUNTIF('Men''s Premier Reserve'!$B:$B,BV$3)</f>
        <v>0</v>
      </c>
      <c r="BW8" s="142">
        <f>COUNTIF('Men''s Premier Reserve'!$D:$D,BV$3)</f>
        <v>0</v>
      </c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</row>
    <row r="9" spans="1:105" s="57" customFormat="1" ht="20.100000000000001" customHeight="1" x14ac:dyDescent="0.3">
      <c r="A9" s="159" t="s">
        <v>94</v>
      </c>
      <c r="B9" s="76">
        <f>SUM(H9+J9+L9+N9+'Statistics Overview'!J10+R9++T9+V9+X9+Z9+AB9+AD9+AF9+AH9+AJ9+AL9+AN9+AP9+AR9+AT9+AV9+AX9+AZ9+BB9+BD9+BF9+BH9+BJ9,BL9,BN9,BP9,BR9,BT9,BV9)</f>
        <v>6</v>
      </c>
      <c r="C9" s="77">
        <f>SUM(I9+K9+M9+O9+'Statistics Overview'!K10+S9+U9+W9+Y9+AA9+AC9+AE9+AG9+AI9+AK9+AM9+AO9+AQ9+AS9+AU9+AW9+AY9+BA9+BC9+BE9+BG9+BI9+BK9,BO9,BQ9,BS9,BU9,BW9)</f>
        <v>5</v>
      </c>
      <c r="D9" s="167">
        <f>B9+'Statistics Overview'!B10+2</f>
        <v>33</v>
      </c>
      <c r="E9" s="74">
        <f>C9+'Statistics Overview'!C10+3</f>
        <v>35</v>
      </c>
      <c r="F9" s="168">
        <f>COUNTIF('Men''s League One'!$B:$B,F$3)</f>
        <v>34</v>
      </c>
      <c r="G9" s="79">
        <f>COUNTIF('Men''s League One'!$D:$D,F$3)</f>
        <v>34</v>
      </c>
      <c r="H9" s="168">
        <f>COUNTIF('Men''s League One'!$B:$B,H$3)</f>
        <v>0</v>
      </c>
      <c r="I9" s="79">
        <f>COUNTIF('Men''s League One'!$D:$D,H$3)</f>
        <v>0</v>
      </c>
      <c r="J9" s="78">
        <f>COUNTIF('Men''s League One'!$B:$B,J$3)</f>
        <v>0</v>
      </c>
      <c r="K9" s="79">
        <f>COUNTIF('Men''s League One'!$D:$D,J$3)</f>
        <v>0</v>
      </c>
      <c r="L9" s="78">
        <f>COUNTIF('Men''s League One'!$B:$B,L$3)</f>
        <v>0</v>
      </c>
      <c r="M9" s="79">
        <f>COUNTIF('Men''s League One'!$D:$D,L$3)</f>
        <v>1</v>
      </c>
      <c r="N9" s="78">
        <f>COUNTIF('Men''s League One'!$B:$B,N$3)</f>
        <v>0</v>
      </c>
      <c r="O9" s="79">
        <f>COUNTIF('Men''s League One'!$D:$D,N$3)</f>
        <v>0</v>
      </c>
      <c r="R9" s="78">
        <f>COUNTIF('Men''s League One'!$B:$B,R$3)</f>
        <v>0</v>
      </c>
      <c r="S9" s="79">
        <f>COUNTIF('Men''s League One'!$D:$D,R$3)</f>
        <v>0</v>
      </c>
      <c r="T9" s="78">
        <f>COUNTIF('Men''s League One'!$B:$B,T$3)</f>
        <v>0</v>
      </c>
      <c r="U9" s="79">
        <f>COUNTIF('Men''s League One'!$D:$D,T$3)</f>
        <v>0</v>
      </c>
      <c r="V9" s="78">
        <f>COUNTIF('Men''s League One'!$B:$B,V$3)</f>
        <v>0</v>
      </c>
      <c r="W9" s="79">
        <f>COUNTIF('Men''s League One'!$D:$D,V$3)</f>
        <v>0</v>
      </c>
      <c r="X9" s="78">
        <f>COUNTIF('Men''s League One'!$B:$B,X$3)</f>
        <v>0</v>
      </c>
      <c r="Y9" s="79">
        <f>COUNTIF('Men''s League One'!$D:$D,X$3)</f>
        <v>0</v>
      </c>
      <c r="Z9" s="78">
        <f>COUNTIF('Men''s League One'!$B:$B,Z$3)</f>
        <v>0</v>
      </c>
      <c r="AA9" s="79">
        <f>COUNTIF('Men''s League One'!$D:$D,Z$3)</f>
        <v>0</v>
      </c>
      <c r="AB9" s="78">
        <f>COUNTIF('Men''s League One'!$B:$B,AB$3)</f>
        <v>0</v>
      </c>
      <c r="AC9" s="79">
        <f>COUNTIF('Men''s League One'!$D:$D,AB$3)</f>
        <v>0</v>
      </c>
      <c r="AD9" s="78">
        <f>COUNTIF('Men''s League One'!$B:$B,AD$3)</f>
        <v>0</v>
      </c>
      <c r="AE9" s="79">
        <f>COUNTIF('Men''s League One'!$D:$D,AD$3)</f>
        <v>0</v>
      </c>
      <c r="AF9" s="78">
        <f>COUNTIF('Men''s League One'!$B:$B,AF$3)</f>
        <v>1</v>
      </c>
      <c r="AG9" s="79">
        <f>COUNTIF('Men''s League One'!$D:$D,AF$3)</f>
        <v>1</v>
      </c>
      <c r="AH9" s="78">
        <f>COUNTIF('Men''s League One'!$B:$B,AH$3)</f>
        <v>0</v>
      </c>
      <c r="AI9" s="79">
        <f>COUNTIF('Men''s League One'!$D:$D,AH$3)</f>
        <v>0</v>
      </c>
      <c r="AJ9" s="78">
        <f>COUNTIF('Men''s League One'!$B:$B,AJ$3)</f>
        <v>0</v>
      </c>
      <c r="AK9" s="79">
        <f>COUNTIF('Men''s League One'!$D:$D,AJ$3)</f>
        <v>0</v>
      </c>
      <c r="AL9" s="78">
        <f>COUNTIF('Men''s League One'!$B:$B,AL$3)</f>
        <v>0</v>
      </c>
      <c r="AM9" s="79">
        <f>COUNTIF('Men''s League One'!$D:$D,AL$3)</f>
        <v>0</v>
      </c>
      <c r="AN9" s="78">
        <f>COUNTIF('Men''s League One'!$B:$B,AN$3)</f>
        <v>0</v>
      </c>
      <c r="AO9" s="79">
        <f>COUNTIF('Men''s League One'!$D:$D,AN$3)</f>
        <v>0</v>
      </c>
      <c r="AP9" s="78">
        <f>COUNTIF('Men''s League One'!$B:$B,AP$3)</f>
        <v>0</v>
      </c>
      <c r="AQ9" s="79">
        <f>COUNTIF('Men''s League One'!$D:$D,AP$3)</f>
        <v>0</v>
      </c>
      <c r="AR9" s="78">
        <f>COUNTIF('Men''s League One'!$B:$B,AR$3)</f>
        <v>0</v>
      </c>
      <c r="AS9" s="79">
        <f>COUNTIF('Men''s League One'!$D:$D,AR$3)</f>
        <v>0</v>
      </c>
      <c r="AT9" s="78">
        <f>COUNTIF('Men''s League One'!$B:$B,AT$3)</f>
        <v>0</v>
      </c>
      <c r="AU9" s="79">
        <f>COUNTIF('Men''s League One'!$D:$D,AT$3)</f>
        <v>0</v>
      </c>
      <c r="AV9" s="78">
        <f>COUNTIF('Men''s League One'!$B:$B,AV$3)</f>
        <v>0</v>
      </c>
      <c r="AW9" s="79">
        <f>COUNTIF('Men''s League One'!$D:$D,AV$3)</f>
        <v>0</v>
      </c>
      <c r="AX9" s="78">
        <f>COUNTIF('Men''s League One'!$B:$B,AX$3)</f>
        <v>0</v>
      </c>
      <c r="AY9" s="79">
        <f>COUNTIF('Men''s League One'!$D:$D,AX$3)</f>
        <v>0</v>
      </c>
      <c r="AZ9" s="78">
        <f>COUNTIF('Men''s League One'!$B:$B,AZ$3)</f>
        <v>0</v>
      </c>
      <c r="BA9" s="79">
        <f>COUNTIF('Men''s League One'!$D:$D,AZ$3)</f>
        <v>0</v>
      </c>
      <c r="BB9" s="78">
        <f>COUNTIF('Men''s League One'!$B:$B,BB$3)</f>
        <v>0</v>
      </c>
      <c r="BC9" s="79">
        <f>COUNTIF('Men''s League One'!$D:$D,BB$3)</f>
        <v>0</v>
      </c>
      <c r="BD9" s="78">
        <f>COUNTIF('Men''s League One'!$B:$B,BD$3)</f>
        <v>0</v>
      </c>
      <c r="BE9" s="79">
        <f>COUNTIF('Men''s League One'!$D:$D,BD$3)</f>
        <v>0</v>
      </c>
      <c r="BF9" s="78">
        <f>COUNTIF('Men''s League One'!$B:$B,BF$3)</f>
        <v>0</v>
      </c>
      <c r="BG9" s="79">
        <f>COUNTIF('Men''s League One'!$D:$D,BF$3)</f>
        <v>0</v>
      </c>
      <c r="BH9" s="78">
        <f>COUNTIF('Men''s League One'!$B:$B,BH$3)</f>
        <v>0</v>
      </c>
      <c r="BI9" s="79">
        <f>COUNTIF('Men''s League One'!$D:$D,BH$3)</f>
        <v>0</v>
      </c>
      <c r="BJ9" s="78">
        <f>COUNTIF('Men''s League One'!$B:$B,BJ$3)</f>
        <v>0</v>
      </c>
      <c r="BK9" s="142">
        <f>COUNTIF('Men''s League One'!$D:$D,BJ$3)</f>
        <v>0</v>
      </c>
      <c r="BL9" s="78">
        <f>COUNTIF('Men''s League One'!$B:$B,BL$3)</f>
        <v>0</v>
      </c>
      <c r="BM9" s="142">
        <f>COUNTIF('Men''s League One'!$D:$D,BL$3)</f>
        <v>0</v>
      </c>
      <c r="BN9" s="78">
        <f>COUNTIF('Men''s League One'!$B:$B,BN$3)</f>
        <v>0</v>
      </c>
      <c r="BO9" s="142">
        <f>COUNTIF('Men''s League One'!$D:$D,BN$3)</f>
        <v>0</v>
      </c>
      <c r="BP9" s="78">
        <f>COUNTIF('Men''s League One'!$B:$B,BP$3)</f>
        <v>1</v>
      </c>
      <c r="BQ9" s="142">
        <f>COUNTIF('Men''s League One'!$D:$D,BP$3)</f>
        <v>0</v>
      </c>
      <c r="BR9" s="78">
        <f>COUNTIF('Men''s League One'!$B:$B,BR$3)</f>
        <v>1</v>
      </c>
      <c r="BS9" s="142">
        <f>COUNTIF('Men''s League One'!$D:$D,BR$3)</f>
        <v>1</v>
      </c>
      <c r="BT9" s="78">
        <f>COUNTIF('Men''s League One'!$B:$B,BT$3)</f>
        <v>0</v>
      </c>
      <c r="BU9" s="142">
        <f>COUNTIF('Men''s League One'!$D:$D,BT$3)</f>
        <v>0</v>
      </c>
      <c r="BV9" s="78">
        <f>COUNTIF('Men''s League One'!$B:$B,BV$3)</f>
        <v>0</v>
      </c>
      <c r="BW9" s="142">
        <f>COUNTIF('Men''s League One'!$D:$D,BV$3)</f>
        <v>0</v>
      </c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</row>
    <row r="10" spans="1:105" s="57" customFormat="1" ht="20.100000000000001" customHeight="1" x14ac:dyDescent="0.3">
      <c r="A10" s="159" t="s">
        <v>95</v>
      </c>
      <c r="B10" s="76">
        <f>SUM(H10+J10+L10+N10+'Statistics Overview'!J11+R10++T10+V10+X10+Z10+AB10+AD10+AF10+AH10+AJ10+AL10+AN10+AP10+AR10+AT10+AV10+AX10+AZ10+BB10+BD10+BF10+BH10+BJ10,BL10,BN10,BP10,BR10,BT10,BV10)</f>
        <v>35</v>
      </c>
      <c r="C10" s="77">
        <f>SUM(I10+K10+M10+O10+'Statistics Overview'!K11+S10+U10+W10+Y10+AA10+AC10+AE10+AG10+AI10+AK10+AM10+AO10+AQ10+AS10+AU10+AW10+AY10+BA10+BC10+BE10+BG10+BI10+BK10,BO10,BQ10,BS10,BU10,BW10)</f>
        <v>40</v>
      </c>
      <c r="D10" s="167">
        <f>B10+'Statistics Overview'!B11+2</f>
        <v>78</v>
      </c>
      <c r="E10" s="74">
        <f>C10+'Statistics Overview'!C11+3</f>
        <v>79</v>
      </c>
      <c r="F10" s="168">
        <f>COUNTIF('Men''s League Two'!$B:$B,F$3)</f>
        <v>79</v>
      </c>
      <c r="G10" s="79">
        <f>COUNTIF('Men''s League Two'!$D:$D,F$3)</f>
        <v>78</v>
      </c>
      <c r="H10" s="168">
        <f>COUNTIF('Men''s League Two'!$B:$B,H$3)</f>
        <v>0</v>
      </c>
      <c r="I10" s="79">
        <f>COUNTIF('Men''s League Two'!$D:$D,H$3)</f>
        <v>0</v>
      </c>
      <c r="J10" s="78">
        <f>COUNTIF('Men''s League Two'!$B:$B,J$3)</f>
        <v>0</v>
      </c>
      <c r="K10" s="79">
        <f>COUNTIF('Men''s League Two'!$D:$D,J$3)</f>
        <v>0</v>
      </c>
      <c r="L10" s="78">
        <f>COUNTIF('Men''s League Two'!$B:$B,L$3)</f>
        <v>1</v>
      </c>
      <c r="M10" s="79">
        <f>COUNTIF('Men''s League Two'!$D:$D,L$3)</f>
        <v>1</v>
      </c>
      <c r="N10" s="78">
        <f>COUNTIF('Men''s League Two'!$B:$B,N$3)</f>
        <v>0</v>
      </c>
      <c r="O10" s="79">
        <f>COUNTIF('Men''s League Two'!$D:$D,N$3)</f>
        <v>0</v>
      </c>
      <c r="R10" s="78">
        <f>COUNTIF('Men''s League Two'!$B:$B,R$3)</f>
        <v>0</v>
      </c>
      <c r="S10" s="79">
        <f>COUNTIF('Men''s League Two'!$D:$D,R$3)</f>
        <v>0</v>
      </c>
      <c r="T10" s="78">
        <f>COUNTIF('Men''s League Two'!$B:$B,T$3)</f>
        <v>0</v>
      </c>
      <c r="U10" s="79">
        <f>COUNTIF('Men''s League Two'!$D:$D,T$3)</f>
        <v>0</v>
      </c>
      <c r="V10" s="78">
        <f>COUNTIF('Men''s League Two'!$B:$B,V$3)</f>
        <v>1</v>
      </c>
      <c r="W10" s="79">
        <f>COUNTIF('Men''s League Two'!$D:$D,V$3)</f>
        <v>1</v>
      </c>
      <c r="X10" s="78">
        <f>COUNTIF('Men''s League Two'!$B:$B,X$3)</f>
        <v>7</v>
      </c>
      <c r="Y10" s="79">
        <f>COUNTIF('Men''s League Two'!$D:$D,X$3)</f>
        <v>3</v>
      </c>
      <c r="Z10" s="78">
        <f>COUNTIF('Men''s League Two'!$B:$B,Z$3)</f>
        <v>1</v>
      </c>
      <c r="AA10" s="79">
        <f>COUNTIF('Men''s League Two'!$D:$D,Z$3)</f>
        <v>0</v>
      </c>
      <c r="AB10" s="78">
        <f>COUNTIF('Men''s League Two'!$B:$B,AB$3)</f>
        <v>0</v>
      </c>
      <c r="AC10" s="79">
        <f>COUNTIF('Men''s League Two'!$D:$D,AB$3)</f>
        <v>0</v>
      </c>
      <c r="AD10" s="78">
        <f>COUNTIF('Men''s League Two'!$B:$B,AD$3)</f>
        <v>7</v>
      </c>
      <c r="AE10" s="79">
        <f>COUNTIF('Men''s League Two'!$D:$D,AD$3)</f>
        <v>3</v>
      </c>
      <c r="AF10" s="78">
        <f>COUNTIF('Men''s League Two'!$B:$B,AF$3)</f>
        <v>0</v>
      </c>
      <c r="AG10" s="79">
        <f>COUNTIF('Men''s League Two'!$D:$D,AF$3)</f>
        <v>0</v>
      </c>
      <c r="AH10" s="78">
        <f>COUNTIF('Men''s League Two'!$B:$B,AH$3)</f>
        <v>0</v>
      </c>
      <c r="AI10" s="79">
        <f>COUNTIF('Men''s League Two'!$D:$D,AH$3)</f>
        <v>0</v>
      </c>
      <c r="AJ10" s="78">
        <f>COUNTIF('Men''s League Two'!$B:$B,AJ$3)</f>
        <v>0</v>
      </c>
      <c r="AK10" s="79">
        <f>COUNTIF('Men''s League Two'!$D:$D,AJ$3)</f>
        <v>0</v>
      </c>
      <c r="AL10" s="78">
        <f>COUNTIF('Men''s League Two'!$B:$B,AL$3)</f>
        <v>0</v>
      </c>
      <c r="AM10" s="79">
        <f>COUNTIF('Men''s League Two'!$D:$D,AL$3)</f>
        <v>0</v>
      </c>
      <c r="AN10" s="78">
        <f>COUNTIF('Men''s League Two'!$B:$B,AN$3)</f>
        <v>2</v>
      </c>
      <c r="AO10" s="79">
        <f>COUNTIF('Men''s League Two'!$D:$D,AN$3)</f>
        <v>0</v>
      </c>
      <c r="AP10" s="78">
        <f>COUNTIF('Men''s League Two'!$B:$B,AP$3)</f>
        <v>0</v>
      </c>
      <c r="AQ10" s="79">
        <f>COUNTIF('Men''s League Two'!$D:$D,AP$3)</f>
        <v>0</v>
      </c>
      <c r="AR10" s="78">
        <f>COUNTIF('Men''s League Two'!$B:$B,AR$3)</f>
        <v>0</v>
      </c>
      <c r="AS10" s="79">
        <f>COUNTIF('Men''s League Two'!$D:$D,AR$3)</f>
        <v>0</v>
      </c>
      <c r="AT10" s="78">
        <f>COUNTIF('Men''s League Two'!$B:$B,AT$3)</f>
        <v>0</v>
      </c>
      <c r="AU10" s="79">
        <f>COUNTIF('Men''s League Two'!$D:$D,AT$3)</f>
        <v>0</v>
      </c>
      <c r="AV10" s="78">
        <f>COUNTIF('Men''s League Two'!$B:$B,AV$3)</f>
        <v>0</v>
      </c>
      <c r="AW10" s="79">
        <f>COUNTIF('Men''s League Two'!$D:$D,AV$3)</f>
        <v>0</v>
      </c>
      <c r="AX10" s="78">
        <f>COUNTIF('Men''s League Two'!$B:$B,AX$3)</f>
        <v>4</v>
      </c>
      <c r="AY10" s="79">
        <f>COUNTIF('Men''s League Two'!$D:$D,AX$3)</f>
        <v>3</v>
      </c>
      <c r="AZ10" s="78">
        <f>COUNTIF('Men''s League Two'!$B:$B,AZ$3)</f>
        <v>0</v>
      </c>
      <c r="BA10" s="79">
        <f>COUNTIF('Men''s League Two'!$D:$D,AZ$3)</f>
        <v>0</v>
      </c>
      <c r="BB10" s="78">
        <f>COUNTIF('Men''s League Two'!$B:$B,BB$3)</f>
        <v>6</v>
      </c>
      <c r="BC10" s="79">
        <f>COUNTIF('Men''s League Two'!$D:$D,BB$3)</f>
        <v>25</v>
      </c>
      <c r="BD10" s="78">
        <f>COUNTIF('Men''s League Two'!$B:$B,BD$3)</f>
        <v>1</v>
      </c>
      <c r="BE10" s="79">
        <f>COUNTIF('Men''s League Two'!$D:$D,BD$3)</f>
        <v>1</v>
      </c>
      <c r="BF10" s="78">
        <f>COUNTIF('Men''s League Two'!$B:$B,BF$3)</f>
        <v>2</v>
      </c>
      <c r="BG10" s="79">
        <f>COUNTIF('Men''s League Two'!$D:$D,BF$3)</f>
        <v>2</v>
      </c>
      <c r="BH10" s="78">
        <f>COUNTIF('Men''s League Two'!$B:$B,BH$3)</f>
        <v>1</v>
      </c>
      <c r="BI10" s="79">
        <f>COUNTIF('Men''s League Two'!$D:$D,BH$3)</f>
        <v>0</v>
      </c>
      <c r="BJ10" s="78">
        <f>COUNTIF('Men''s League Two'!$B:$B,BJ$3)</f>
        <v>0</v>
      </c>
      <c r="BK10" s="142">
        <f>COUNTIF('Men''s League Two'!$D:$D,BJ$3)</f>
        <v>0</v>
      </c>
      <c r="BL10" s="78">
        <f>COUNTIF('Men''s League Two'!$B:$B,BL$3)</f>
        <v>0</v>
      </c>
      <c r="BM10" s="142">
        <f>COUNTIF('Men''s League Two'!$D:$D,BL$3)</f>
        <v>0</v>
      </c>
      <c r="BN10" s="78">
        <f>COUNTIF('Men''s League Two'!$B:$B,BN$3)</f>
        <v>0</v>
      </c>
      <c r="BO10" s="142">
        <f>COUNTIF('Men''s League Two'!$D:$D,BN$3)</f>
        <v>0</v>
      </c>
      <c r="BP10" s="78">
        <f>COUNTIF('Men''s League Two'!$B:$B,BP$3)</f>
        <v>0</v>
      </c>
      <c r="BQ10" s="142">
        <f>COUNTIF('Men''s League Two'!$D:$D,BP$3)</f>
        <v>0</v>
      </c>
      <c r="BR10" s="78">
        <f>COUNTIF('Men''s League Two'!$B:$B,BR$3)</f>
        <v>1</v>
      </c>
      <c r="BS10" s="142">
        <f>COUNTIF('Men''s League Two'!$D:$D,BR$3)</f>
        <v>1</v>
      </c>
      <c r="BT10" s="78">
        <f>COUNTIF('Men''s League Two'!$B:$B,BT$3)</f>
        <v>0</v>
      </c>
      <c r="BU10" s="142">
        <f>COUNTIF('Men''s League Two'!$D:$D,BT$3)</f>
        <v>0</v>
      </c>
      <c r="BV10" s="78">
        <f>COUNTIF('Men''s League Two'!$B:$B,BV$3)</f>
        <v>0</v>
      </c>
      <c r="BW10" s="142">
        <f>COUNTIF('Men''s League Two'!$D:$D,BV$3)</f>
        <v>0</v>
      </c>
      <c r="BX10" s="75"/>
      <c r="BY10" s="75"/>
      <c r="BZ10" s="75"/>
      <c r="CA10" s="75"/>
      <c r="CB10" s="75"/>
      <c r="CC10" s="75"/>
      <c r="CD10" s="75"/>
      <c r="CE10" s="75"/>
      <c r="CF10" s="75"/>
      <c r="CG10" s="75"/>
      <c r="CH10" s="75"/>
      <c r="CI10" s="75"/>
      <c r="CJ10" s="75"/>
      <c r="CK10" s="75"/>
      <c r="CL10" s="75"/>
      <c r="CM10" s="75"/>
      <c r="CN10" s="75"/>
      <c r="CO10" s="75"/>
      <c r="CP10" s="75"/>
      <c r="CQ10" s="75"/>
    </row>
    <row r="11" spans="1:105" s="57" customFormat="1" ht="20.100000000000001" customHeight="1" x14ac:dyDescent="0.3">
      <c r="A11" s="160" t="s">
        <v>96</v>
      </c>
      <c r="B11" s="76">
        <f>SUM(H11+J11+L11+N11+'Statistics Overview'!J12+R11++T11+V11+X11+Z11+AB11+AD11+AF11+AH11+AJ11+AL11+AN11+AP11+AR11+AT11+AV11+AX11+AZ11+BB11+BD11+BF11+BH11+BJ11,BL11,BN11,BP11,BR11,BT11,BV11)</f>
        <v>3</v>
      </c>
      <c r="C11" s="77">
        <f>SUM(I11+K11+M11+O11+'Statistics Overview'!K12+S11+U11+W11+Y11+AA11+AC11+AE11+AG11+AI11+AK11+AM11+AO11+AQ11+AS11+AU11+AW11+AY11+BA11+BC11+BE11+BG11+BI11+BK11,BO11,BQ11,BS11,BU11,BW11)</f>
        <v>5</v>
      </c>
      <c r="D11" s="167">
        <f>B11+'Statistics Overview'!B12+2</f>
        <v>54</v>
      </c>
      <c r="E11" s="74">
        <f>C11+'Statistics Overview'!C12+3</f>
        <v>56</v>
      </c>
      <c r="F11" s="168">
        <f>COUNTIF('Men''s League Three'!$B:$B,F$3)</f>
        <v>55</v>
      </c>
      <c r="G11" s="79">
        <f>COUNTIF('Men''s League Three'!$D:$D,F$3)</f>
        <v>55</v>
      </c>
      <c r="H11" s="168">
        <f>COUNTIF('Men''s League Three'!$B:$B,H$3)</f>
        <v>0</v>
      </c>
      <c r="I11" s="79">
        <f>COUNTIF('Men''s League Three'!$D:$D,H$3)</f>
        <v>0</v>
      </c>
      <c r="J11" s="78">
        <f>COUNTIF('Men''s League Three'!$B:$B,J$3)</f>
        <v>0</v>
      </c>
      <c r="K11" s="79">
        <f>COUNTIF('Men''s League Three'!$D:$D,J$3)</f>
        <v>0</v>
      </c>
      <c r="L11" s="78">
        <f>COUNTIF('Men''s League Three'!$B:$B,L$3)</f>
        <v>1</v>
      </c>
      <c r="M11" s="79">
        <f>COUNTIF('Men''s League Three'!$D:$D,L$3)</f>
        <v>1</v>
      </c>
      <c r="N11" s="78">
        <f>COUNTIF('Men''s League Three'!$B:$B,N$3)</f>
        <v>0</v>
      </c>
      <c r="O11" s="79">
        <f>COUNTIF('Men''s League Three'!$D:$D,N$3)</f>
        <v>0</v>
      </c>
      <c r="R11" s="78">
        <f>COUNTIF('Men''s League Three'!$B:$B,R$3)</f>
        <v>0</v>
      </c>
      <c r="S11" s="79">
        <f>COUNTIF('Men''s League Three'!$D:$D,R$3)</f>
        <v>0</v>
      </c>
      <c r="T11" s="78">
        <f>COUNTIF('Men''s League Three'!$B:$B,T$3)</f>
        <v>0</v>
      </c>
      <c r="U11" s="79">
        <f>COUNTIF('Men''s League Three'!$D:$D,T$3)</f>
        <v>0</v>
      </c>
      <c r="V11" s="78">
        <f>COUNTIF('Men''s League Three'!$B:$B,V$3)</f>
        <v>0</v>
      </c>
      <c r="W11" s="79">
        <f>COUNTIF('Men''s League Three'!$D:$D,V$3)</f>
        <v>0</v>
      </c>
      <c r="X11" s="78">
        <f>COUNTIF('Men''s League Three'!$B:$B,X$3)</f>
        <v>0</v>
      </c>
      <c r="Y11" s="79">
        <f>COUNTIF('Men''s League Three'!$D:$D,X$3)</f>
        <v>0</v>
      </c>
      <c r="Z11" s="78">
        <f>COUNTIF('Men''s League Three'!$B:$B,Z$3)</f>
        <v>0</v>
      </c>
      <c r="AA11" s="79">
        <f>COUNTIF('Men''s League Three'!$D:$D,Z$3)</f>
        <v>1</v>
      </c>
      <c r="AB11" s="78">
        <f>COUNTIF('Men''s League Three'!$B:$B,AB$3)</f>
        <v>0</v>
      </c>
      <c r="AC11" s="79">
        <f>COUNTIF('Men''s League Three'!$D:$D,AB$3)</f>
        <v>0</v>
      </c>
      <c r="AD11" s="78">
        <f>COUNTIF('Men''s League Three'!$B:$B,AD$3)</f>
        <v>0</v>
      </c>
      <c r="AE11" s="79">
        <f>COUNTIF('Men''s League Three'!$D:$D,AD$3)</f>
        <v>0</v>
      </c>
      <c r="AF11" s="78">
        <f>COUNTIF('Men''s League Three'!$B:$B,AF$3)</f>
        <v>0</v>
      </c>
      <c r="AG11" s="79">
        <f>COUNTIF('Men''s League Three'!$D:$D,AF$3)</f>
        <v>0</v>
      </c>
      <c r="AH11" s="78">
        <f>COUNTIF('Men''s League Three'!$B:$B,AH$3)</f>
        <v>0</v>
      </c>
      <c r="AI11" s="79">
        <f>COUNTIF('Men''s League Three'!$D:$D,AH$3)</f>
        <v>0</v>
      </c>
      <c r="AJ11" s="78">
        <f>COUNTIF('Men''s League Three'!$B:$B,AJ$3)</f>
        <v>0</v>
      </c>
      <c r="AK11" s="79">
        <f>COUNTIF('Men''s League Three'!$D:$D,AJ$3)</f>
        <v>0</v>
      </c>
      <c r="AL11" s="78">
        <f>COUNTIF('Men''s League Three'!$B:$B,AL$3)</f>
        <v>0</v>
      </c>
      <c r="AM11" s="79">
        <f>COUNTIF('Men''s League Three'!$D:$D,AL$3)</f>
        <v>0</v>
      </c>
      <c r="AN11" s="78">
        <f>COUNTIF('Men''s League Three'!$B:$B,AN$3)</f>
        <v>0</v>
      </c>
      <c r="AO11" s="79">
        <f>COUNTIF('Men''s League Three'!$D:$D,AN$3)</f>
        <v>0</v>
      </c>
      <c r="AP11" s="78">
        <f>COUNTIF('Men''s League Three'!$B:$B,AP$3)</f>
        <v>0</v>
      </c>
      <c r="AQ11" s="79">
        <f>COUNTIF('Men''s League Three'!$D:$D,AP$3)</f>
        <v>0</v>
      </c>
      <c r="AR11" s="78">
        <f>COUNTIF('Men''s League Three'!$B:$B,AR$3)</f>
        <v>0</v>
      </c>
      <c r="AS11" s="79">
        <f>COUNTIF('Men''s League Three'!$D:$D,AR$3)</f>
        <v>0</v>
      </c>
      <c r="AT11" s="78">
        <f>COUNTIF('Men''s League Three'!$B:$B,AT$3)</f>
        <v>0</v>
      </c>
      <c r="AU11" s="79">
        <f>COUNTIF('Men''s League Three'!$D:$D,AT$3)</f>
        <v>0</v>
      </c>
      <c r="AV11" s="78">
        <f>COUNTIF('Men''s League Three'!$B:$B,AV$3)</f>
        <v>0</v>
      </c>
      <c r="AW11" s="79">
        <f>COUNTIF('Men''s League Three'!$D:$D,AV$3)</f>
        <v>0</v>
      </c>
      <c r="AX11" s="78">
        <f>COUNTIF('Men''s League Three'!$B:$B,AX$3)</f>
        <v>0</v>
      </c>
      <c r="AY11" s="79">
        <f>COUNTIF('Men''s League Three'!$D:$D,AX$3)</f>
        <v>1</v>
      </c>
      <c r="AZ11" s="78">
        <f>COUNTIF('Men''s League Three'!$B:$B,AZ$3)</f>
        <v>0</v>
      </c>
      <c r="BA11" s="79">
        <f>COUNTIF('Men''s League Three'!$D:$D,AZ$3)</f>
        <v>0</v>
      </c>
      <c r="BB11" s="78">
        <f>COUNTIF('Men''s League Three'!$B:$B,BB$3)</f>
        <v>0</v>
      </c>
      <c r="BC11" s="79">
        <f>COUNTIF('Men''s League Three'!$D:$D,BB$3)</f>
        <v>1</v>
      </c>
      <c r="BD11" s="78">
        <f>COUNTIF('Men''s League Three'!$B:$B,BD$3)</f>
        <v>0</v>
      </c>
      <c r="BE11" s="79">
        <f>COUNTIF('Men''s League Three'!$D:$D,BD$3)</f>
        <v>0</v>
      </c>
      <c r="BF11" s="78">
        <f>COUNTIF('Men''s League Three'!$B:$B,BF$3)</f>
        <v>0</v>
      </c>
      <c r="BG11" s="79">
        <f>COUNTIF('Men''s League Three'!$D:$D,BF$3)</f>
        <v>0</v>
      </c>
      <c r="BH11" s="78">
        <f>COUNTIF('Men''s League Three'!$B:$B,BH$3)</f>
        <v>0</v>
      </c>
      <c r="BI11" s="79">
        <f>COUNTIF('Men''s League Three'!$D:$D,BH$3)</f>
        <v>0</v>
      </c>
      <c r="BJ11" s="78">
        <f>COUNTIF('Men''s League Three'!$B:$B,BJ$3)</f>
        <v>0</v>
      </c>
      <c r="BK11" s="142">
        <f>COUNTIF('Men''s League Three'!$D:$D,BJ$3)</f>
        <v>0</v>
      </c>
      <c r="BL11" s="78">
        <f>COUNTIF('Men''s League Three'!$B:$B,BL$3)</f>
        <v>0</v>
      </c>
      <c r="BM11" s="142">
        <f>COUNTIF('Men''s League Three'!$D:$D,BL$3)</f>
        <v>0</v>
      </c>
      <c r="BN11" s="78">
        <f>COUNTIF('Men''s League Three'!$B:$B,BN$3)</f>
        <v>0</v>
      </c>
      <c r="BO11" s="142">
        <f>COUNTIF('Men''s League Three'!$D:$D,BN$3)</f>
        <v>0</v>
      </c>
      <c r="BP11" s="78">
        <f>COUNTIF('Men''s League Three'!$B:$B,BP$3)</f>
        <v>0</v>
      </c>
      <c r="BQ11" s="142">
        <f>COUNTIF('Men''s League Three'!$D:$D,BP$3)</f>
        <v>0</v>
      </c>
      <c r="BR11" s="78">
        <f>COUNTIF('Men''s League Three'!$B:$B,BR$3)</f>
        <v>0</v>
      </c>
      <c r="BS11" s="142">
        <f>COUNTIF('Men''s League Three'!$D:$D,BR$3)</f>
        <v>0</v>
      </c>
      <c r="BT11" s="78">
        <f>COUNTIF('Men''s League Three'!$B:$B,BT$3)</f>
        <v>2</v>
      </c>
      <c r="BU11" s="142">
        <f>COUNTIF('Men''s League Three'!$D:$D,BT$3)</f>
        <v>1</v>
      </c>
      <c r="BV11" s="78">
        <f>COUNTIF('Men''s League Three'!$B:$B,BV$3)</f>
        <v>0</v>
      </c>
      <c r="BW11" s="142">
        <f>COUNTIF('Men''s League Three'!$D:$D,BV$3)</f>
        <v>0</v>
      </c>
      <c r="BX11" s="75"/>
      <c r="BY11" s="75"/>
      <c r="BZ11" s="75"/>
      <c r="CA11" s="75"/>
      <c r="CB11" s="75"/>
      <c r="CC11" s="75"/>
      <c r="CD11" s="75"/>
      <c r="CE11" s="75"/>
      <c r="CF11" s="75"/>
      <c r="CG11" s="75"/>
      <c r="CH11" s="75"/>
      <c r="CI11" s="75"/>
      <c r="CJ11" s="75"/>
      <c r="CK11" s="75"/>
      <c r="CL11" s="75"/>
      <c r="CM11" s="75"/>
      <c r="CN11" s="75"/>
      <c r="CO11" s="75"/>
      <c r="CP11" s="75"/>
      <c r="CQ11" s="75"/>
    </row>
    <row r="12" spans="1:105" s="57" customFormat="1" ht="20.100000000000001" customHeight="1" x14ac:dyDescent="0.3">
      <c r="A12" s="160" t="s">
        <v>97</v>
      </c>
      <c r="B12" s="76">
        <f>SUM(H12+J12+L12+N12+'Statistics Overview'!J13+R12++T12+V12+X12+Z12+AB12+AD12+AF12+AH12+AJ12+AL12+AN12+AP12+AR12+AT12+AV12+AX12+AZ12+BB12+BD12+BF12+BH12+BJ12,BL12,BN12,BP12,BR12,BT12,BV12)</f>
        <v>3</v>
      </c>
      <c r="C12" s="77">
        <f>SUM(I12+K12+M12+O12+'Statistics Overview'!K13+S12+U12+W12+Y12+AA12+AC12+AE12+AG12+AI12+AK12+AM12+AO12+AQ12+AS12+AU12+AW12+AY12+BA12+BC12+BE12+BG12+BI12+BK12,BO12,BQ12,BS12,BU12,BW12)</f>
        <v>4</v>
      </c>
      <c r="D12" s="167">
        <f>B12+'Statistics Overview'!B13+2</f>
        <v>48</v>
      </c>
      <c r="E12" s="74">
        <f>C12+'Statistics Overview'!C13+3</f>
        <v>49</v>
      </c>
      <c r="F12" s="168">
        <f>COUNTIF('Men''s League Four'!$B:$B,F$3)</f>
        <v>49</v>
      </c>
      <c r="G12" s="79">
        <f>COUNTIF('Men''s League Four'!$D:$D,F$3)</f>
        <v>48</v>
      </c>
      <c r="H12" s="168">
        <f>COUNTIF('Men''s League Four'!$B:$B,H$3)</f>
        <v>0</v>
      </c>
      <c r="I12" s="79">
        <f>COUNTIF('Men''s League Four'!$D:$D,H$3)</f>
        <v>0</v>
      </c>
      <c r="J12" s="78">
        <f>COUNTIF('Men''s League Four'!$B:$B,J$3)</f>
        <v>0</v>
      </c>
      <c r="K12" s="79">
        <f>COUNTIF('Men''s League Four'!$D:$D,J$3)</f>
        <v>0</v>
      </c>
      <c r="L12" s="78">
        <f>COUNTIF('Men''s League Four'!$B:$B,L$3)</f>
        <v>2</v>
      </c>
      <c r="M12" s="79">
        <f>COUNTIF('Men''s League Four'!$D:$D,L$3)</f>
        <v>2</v>
      </c>
      <c r="N12" s="78">
        <f>COUNTIF('Men''s League Four'!$B:$B,N$3)</f>
        <v>0</v>
      </c>
      <c r="O12" s="79">
        <f>COUNTIF('Men''s League Four'!$D:$D,N$3)</f>
        <v>0</v>
      </c>
      <c r="R12" s="78">
        <f>COUNTIF('Men''s League Four'!$B:$B,R$3)</f>
        <v>0</v>
      </c>
      <c r="S12" s="79">
        <f>COUNTIF('Men''s League Four'!$D:$D,R$3)</f>
        <v>0</v>
      </c>
      <c r="T12" s="78">
        <f>COUNTIF('Men''s League Four'!$B:$B,T$3)</f>
        <v>0</v>
      </c>
      <c r="U12" s="79">
        <f>COUNTIF('Men''s League Four'!$D:$D,T$3)</f>
        <v>0</v>
      </c>
      <c r="V12" s="78">
        <f>COUNTIF('Men''s League Four'!$B:$B,V$3)</f>
        <v>0</v>
      </c>
      <c r="W12" s="79">
        <f>COUNTIF('Men''s League Four'!$D:$D,V$3)</f>
        <v>0</v>
      </c>
      <c r="X12" s="78">
        <f>COUNTIF('Men''s League Four'!$B:$B,X$3)</f>
        <v>0</v>
      </c>
      <c r="Y12" s="79">
        <f>COUNTIF('Men''s League Four'!$D:$D,X$3)</f>
        <v>0</v>
      </c>
      <c r="Z12" s="78">
        <f>COUNTIF('Men''s League Four'!$B:$B,Z$3)</f>
        <v>0</v>
      </c>
      <c r="AA12" s="79">
        <f>COUNTIF('Men''s League Four'!$D:$D,Z$3)</f>
        <v>0</v>
      </c>
      <c r="AB12" s="78">
        <f>COUNTIF('Men''s League Four'!$B:$B,AB$3)</f>
        <v>0</v>
      </c>
      <c r="AC12" s="79">
        <f>COUNTIF('Men''s League Four'!$D:$D,AB$3)</f>
        <v>0</v>
      </c>
      <c r="AD12" s="78">
        <f>COUNTIF('Men''s League Four'!$B:$B,AD$3)</f>
        <v>0</v>
      </c>
      <c r="AE12" s="79">
        <f>COUNTIF('Men''s League Four'!$D:$D,AD$3)</f>
        <v>0</v>
      </c>
      <c r="AF12" s="78">
        <f>COUNTIF('Men''s League Four'!$B:$B,AF$3)</f>
        <v>0</v>
      </c>
      <c r="AG12" s="79">
        <f>COUNTIF('Men''s League Four'!$D:$D,AF$3)</f>
        <v>0</v>
      </c>
      <c r="AH12" s="78">
        <f>COUNTIF('Men''s League Four'!$B:$B,AH$3)</f>
        <v>0</v>
      </c>
      <c r="AI12" s="79">
        <f>COUNTIF('Men''s League Four'!$D:$D,AH$3)</f>
        <v>0</v>
      </c>
      <c r="AJ12" s="78">
        <f>COUNTIF('Men''s League Four'!$B:$B,AJ$3)</f>
        <v>0</v>
      </c>
      <c r="AK12" s="79">
        <f>COUNTIF('Men''s League Four'!$D:$D,AJ$3)</f>
        <v>0</v>
      </c>
      <c r="AL12" s="78">
        <f>COUNTIF('Men''s League Four'!$B:$B,AL$3)</f>
        <v>0</v>
      </c>
      <c r="AM12" s="79">
        <f>COUNTIF('Men''s League Four'!$D:$D,AL$3)</f>
        <v>0</v>
      </c>
      <c r="AN12" s="78">
        <f>COUNTIF('Men''s League Four'!$B:$B,AN$3)</f>
        <v>0</v>
      </c>
      <c r="AO12" s="79">
        <f>COUNTIF('Men''s League Four'!$D:$D,AN$3)</f>
        <v>0</v>
      </c>
      <c r="AP12" s="78">
        <f>COUNTIF('Men''s League Four'!$B:$B,AP$3)</f>
        <v>0</v>
      </c>
      <c r="AQ12" s="79">
        <f>COUNTIF('Men''s League Four'!$D:$D,AP$3)</f>
        <v>0</v>
      </c>
      <c r="AR12" s="78">
        <f>COUNTIF('Men''s League Four'!$B:$B,AR$3)</f>
        <v>0</v>
      </c>
      <c r="AS12" s="79">
        <f>COUNTIF('Men''s League Four'!$D:$D,AR$3)</f>
        <v>0</v>
      </c>
      <c r="AT12" s="78">
        <f>COUNTIF('Men''s League Four'!$B:$B,AT$3)</f>
        <v>0</v>
      </c>
      <c r="AU12" s="79">
        <f>COUNTIF('Men''s League Four'!$D:$D,AT$3)</f>
        <v>0</v>
      </c>
      <c r="AV12" s="78">
        <f>COUNTIF('Men''s League Four'!$B:$B,AV$3)</f>
        <v>0</v>
      </c>
      <c r="AW12" s="79">
        <f>COUNTIF('Men''s League Four'!$D:$D,AV$3)</f>
        <v>1</v>
      </c>
      <c r="AX12" s="78">
        <f>COUNTIF('Men''s League Four'!$B:$B,AX$3)</f>
        <v>1</v>
      </c>
      <c r="AY12" s="79">
        <f>COUNTIF('Men''s League Four'!$D:$D,AX$3)</f>
        <v>0</v>
      </c>
      <c r="AZ12" s="78">
        <f>COUNTIF('Men''s League Four'!$B:$B,AZ$3)</f>
        <v>0</v>
      </c>
      <c r="BA12" s="79">
        <f>COUNTIF('Men''s League Four'!$D:$D,AZ$3)</f>
        <v>0</v>
      </c>
      <c r="BB12" s="78">
        <f>COUNTIF('Men''s League Four'!$B:$B,BB$3)</f>
        <v>0</v>
      </c>
      <c r="BC12" s="79">
        <f>COUNTIF('Men''s League Four'!$D:$D,BB$3)</f>
        <v>0</v>
      </c>
      <c r="BD12" s="78">
        <f>COUNTIF('Men''s League Four'!$B:$B,BD$3)</f>
        <v>0</v>
      </c>
      <c r="BE12" s="79">
        <f>COUNTIF('Men''s League Four'!$D:$D,BD$3)</f>
        <v>0</v>
      </c>
      <c r="BF12" s="78">
        <f>COUNTIF('Men''s League Four'!$B:$B,BF$3)</f>
        <v>0</v>
      </c>
      <c r="BG12" s="79">
        <f>COUNTIF('Men''s League Four'!$D:$D,BF$3)</f>
        <v>0</v>
      </c>
      <c r="BH12" s="78">
        <f>COUNTIF('Men''s League Four'!$B:$B,BH$3)</f>
        <v>0</v>
      </c>
      <c r="BI12" s="79">
        <f>COUNTIF('Men''s League Four'!$D:$D,BH$3)</f>
        <v>0</v>
      </c>
      <c r="BJ12" s="78">
        <f>COUNTIF('Men''s League Four'!$B:$B,BJ$3)</f>
        <v>0</v>
      </c>
      <c r="BK12" s="142">
        <f>COUNTIF('Men''s League Four'!$D:$D,BJ$3)</f>
        <v>0</v>
      </c>
      <c r="BL12" s="78">
        <f>COUNTIF('Men''s League Four'!$B:$B,BL$3)</f>
        <v>0</v>
      </c>
      <c r="BM12" s="142">
        <f>COUNTIF('Men''s League Four'!$D:$D,BL$3)</f>
        <v>0</v>
      </c>
      <c r="BN12" s="78">
        <f>COUNTIF('Men''s League Four'!$B:$B,BN$3)</f>
        <v>0</v>
      </c>
      <c r="BO12" s="142">
        <f>COUNTIF('Men''s League Four'!$D:$D,BN$3)</f>
        <v>0</v>
      </c>
      <c r="BP12" s="78">
        <f>COUNTIF('Men''s League Four'!$B:$B,BP$3)</f>
        <v>0</v>
      </c>
      <c r="BQ12" s="142">
        <f>COUNTIF('Men''s League Four'!$D:$D,BP$3)</f>
        <v>0</v>
      </c>
      <c r="BR12" s="78">
        <f>COUNTIF('Men''s League Four'!$B:$B,BR$3)</f>
        <v>0</v>
      </c>
      <c r="BS12" s="142">
        <f>COUNTIF('Men''s League Four'!$D:$D,BR$3)</f>
        <v>0</v>
      </c>
      <c r="BT12" s="78">
        <f>COUNTIF('Men''s League Four'!$B:$B,BT$3)</f>
        <v>0</v>
      </c>
      <c r="BU12" s="142">
        <f>COUNTIF('Men''s League Four'!$D:$D,BT$3)</f>
        <v>0</v>
      </c>
      <c r="BV12" s="78">
        <f>COUNTIF('Men''s League Four'!$B:$B,BV$3)</f>
        <v>0</v>
      </c>
      <c r="BW12" s="142">
        <f>COUNTIF('Men''s League Four'!$D:$D,BV$3)</f>
        <v>0</v>
      </c>
      <c r="BX12" s="75"/>
      <c r="BY12" s="75"/>
      <c r="BZ12" s="75"/>
      <c r="CA12" s="75"/>
      <c r="CB12" s="75"/>
      <c r="CC12" s="75"/>
      <c r="CD12" s="75"/>
      <c r="CE12" s="75"/>
      <c r="CF12" s="75"/>
      <c r="CG12" s="75"/>
      <c r="CH12" s="75"/>
      <c r="CI12" s="75"/>
      <c r="CJ12" s="75"/>
      <c r="CK12" s="75"/>
      <c r="CL12" s="75"/>
      <c r="CM12" s="75"/>
      <c r="CN12" s="75"/>
      <c r="CO12" s="75"/>
      <c r="CP12" s="75"/>
      <c r="CQ12" s="75"/>
    </row>
    <row r="13" spans="1:105" s="57" customFormat="1" ht="20.100000000000001" customHeight="1" x14ac:dyDescent="0.3">
      <c r="A13" s="160" t="s">
        <v>98</v>
      </c>
      <c r="B13" s="76">
        <f>SUM(H13+J13+L13+N13+'Statistics Overview'!J14+R13++T13+V13+X13+Z13+AB13+AD13+AF13+AH13+AJ13+AL13+AN13+AP13+AR13+AT13+AV13+AX13+AZ13+BB13+BD13+BF13+BH13+BJ13,BL13,BN13,BP13,BR13,BT13,BV13)</f>
        <v>16</v>
      </c>
      <c r="C13" s="77">
        <f>SUM(I13+K13+M13+O13+'Statistics Overview'!K14+S13+U13+W13+Y13+AA13+AC13+AE13+AG13+AI13+AK13+AM13+AO13+AQ13+AS13+AU13+AW13+AY13+BA13+BC13+BE13+BG13+BI13+BK13,BO13,BQ13,BS13,BU13,BW13)</f>
        <v>15</v>
      </c>
      <c r="D13" s="167">
        <f>B13+'Statistics Overview'!B14+2</f>
        <v>41</v>
      </c>
      <c r="E13" s="74">
        <f>C13+'Statistics Overview'!C14+3</f>
        <v>43</v>
      </c>
      <c r="F13" s="168">
        <f>COUNTIF('Men''s League Five'!$B:$B,F$3)</f>
        <v>42</v>
      </c>
      <c r="G13" s="79">
        <f>COUNTIF('Men''s League Five'!$D:$D,F$3)</f>
        <v>42</v>
      </c>
      <c r="H13" s="168">
        <f>COUNTIF('Men''s League Five'!$B:$B,H$3)</f>
        <v>0</v>
      </c>
      <c r="I13" s="79">
        <f>COUNTIF('Men''s League Five'!$D:$D,H$3)</f>
        <v>0</v>
      </c>
      <c r="J13" s="78">
        <f>COUNTIF('Men''s League Five'!$B:$B,J$3)</f>
        <v>0</v>
      </c>
      <c r="K13" s="79">
        <f>COUNTIF('Men''s League Five'!$D:$D,J$3)</f>
        <v>0</v>
      </c>
      <c r="L13" s="78">
        <f>COUNTIF('Men''s League Five'!$B:$B,L$3)</f>
        <v>1</v>
      </c>
      <c r="M13" s="79">
        <f>COUNTIF('Men''s League Five'!$D:$D,L$3)</f>
        <v>0</v>
      </c>
      <c r="N13" s="78">
        <f>COUNTIF('Men''s League Five'!$B:$B,N$3)</f>
        <v>0</v>
      </c>
      <c r="O13" s="79">
        <f>COUNTIF('Men''s League Five'!$D:$D,N$3)</f>
        <v>0</v>
      </c>
      <c r="R13" s="78">
        <f>COUNTIF('Men''s League Five'!$B:$B,R$3)</f>
        <v>0</v>
      </c>
      <c r="S13" s="79">
        <f>COUNTIF('Men''s League Five'!$D:$D,R$3)</f>
        <v>0</v>
      </c>
      <c r="T13" s="78">
        <f>COUNTIF('Men''s League Five'!$B:$B,T$3)</f>
        <v>0</v>
      </c>
      <c r="U13" s="79">
        <f>COUNTIF('Men''s League Five'!$D:$D,T$3)</f>
        <v>0</v>
      </c>
      <c r="V13" s="78">
        <f>COUNTIF('Men''s League Five'!$B:$B,V$3)</f>
        <v>0</v>
      </c>
      <c r="W13" s="79">
        <f>COUNTIF('Men''s League Five'!$D:$D,V$3)</f>
        <v>0</v>
      </c>
      <c r="X13" s="78">
        <f>COUNTIF('Men''s League Five'!$B:$B,X$3)</f>
        <v>0</v>
      </c>
      <c r="Y13" s="79">
        <f>COUNTIF('Men''s League Five'!$D:$D,X$3)</f>
        <v>0</v>
      </c>
      <c r="Z13" s="78">
        <f>COUNTIF('Men''s League Five'!$B:$B,Z$3)</f>
        <v>0</v>
      </c>
      <c r="AA13" s="79">
        <f>COUNTIF('Men''s League Five'!$D:$D,Z$3)</f>
        <v>0</v>
      </c>
      <c r="AB13" s="78">
        <f>COUNTIF('Men''s League Five'!$B:$B,AB$3)</f>
        <v>1</v>
      </c>
      <c r="AC13" s="79">
        <f>COUNTIF('Men''s League Five'!$D:$D,AB$3)</f>
        <v>1</v>
      </c>
      <c r="AD13" s="78">
        <f>COUNTIF('Men''s League Five'!$B:$B,AD$3)</f>
        <v>0</v>
      </c>
      <c r="AE13" s="79">
        <f>COUNTIF('Men''s League Five'!$D:$D,AD$3)</f>
        <v>0</v>
      </c>
      <c r="AF13" s="78">
        <f>COUNTIF('Men''s League Five'!$B:$B,AF$3)</f>
        <v>0</v>
      </c>
      <c r="AG13" s="79">
        <f>COUNTIF('Men''s League Five'!$D:$D,AF$3)</f>
        <v>0</v>
      </c>
      <c r="AH13" s="78">
        <f>COUNTIF('Men''s League Five'!$B:$B,AH$3)</f>
        <v>0</v>
      </c>
      <c r="AI13" s="79">
        <f>COUNTIF('Men''s League Five'!$D:$D,AH$3)</f>
        <v>0</v>
      </c>
      <c r="AJ13" s="78">
        <f>COUNTIF('Men''s League Five'!$B:$B,AJ$3)</f>
        <v>0</v>
      </c>
      <c r="AK13" s="79">
        <f>COUNTIF('Men''s League Five'!$D:$D,AJ$3)</f>
        <v>0</v>
      </c>
      <c r="AL13" s="78">
        <f>COUNTIF('Men''s League Five'!$B:$B,AL$3)</f>
        <v>0</v>
      </c>
      <c r="AM13" s="79">
        <f>COUNTIF('Men''s League Five'!$D:$D,AL$3)</f>
        <v>0</v>
      </c>
      <c r="AN13" s="78">
        <f>COUNTIF('Men''s League Five'!$B:$B,AN$3)</f>
        <v>0</v>
      </c>
      <c r="AO13" s="79">
        <f>COUNTIF('Men''s League Five'!$D:$D,AN$3)</f>
        <v>0</v>
      </c>
      <c r="AP13" s="78">
        <f>COUNTIF('Men''s League Five'!$B:$B,AP$3)</f>
        <v>0</v>
      </c>
      <c r="AQ13" s="79">
        <f>COUNTIF('Men''s League Five'!$D:$D,AP$3)</f>
        <v>0</v>
      </c>
      <c r="AR13" s="78">
        <f>COUNTIF('Men''s League Five'!$B:$B,AR$3)</f>
        <v>0</v>
      </c>
      <c r="AS13" s="79">
        <f>COUNTIF('Men''s League Five'!$D:$D,AR$3)</f>
        <v>0</v>
      </c>
      <c r="AT13" s="78">
        <f>COUNTIF('Men''s League Five'!$B:$B,AT$3)</f>
        <v>0</v>
      </c>
      <c r="AU13" s="79">
        <f>COUNTIF('Men''s League Five'!$D:$D,AT$3)</f>
        <v>0</v>
      </c>
      <c r="AV13" s="78">
        <f>COUNTIF('Men''s League Five'!$B:$B,AV$3)</f>
        <v>1</v>
      </c>
      <c r="AW13" s="79">
        <f>COUNTIF('Men''s League Five'!$D:$D,AV$3)</f>
        <v>1</v>
      </c>
      <c r="AX13" s="78">
        <f>COUNTIF('Men''s League Five'!$B:$B,AX$3)</f>
        <v>1</v>
      </c>
      <c r="AY13" s="79">
        <f>COUNTIF('Men''s League Five'!$D:$D,AX$3)</f>
        <v>1</v>
      </c>
      <c r="AZ13" s="78">
        <f>COUNTIF('Men''s League Five'!$B:$B,AZ$3)</f>
        <v>0</v>
      </c>
      <c r="BA13" s="79">
        <f>COUNTIF('Men''s League Five'!$D:$D,AZ$3)</f>
        <v>0</v>
      </c>
      <c r="BB13" s="78">
        <f>COUNTIF('Men''s League Five'!$B:$B,BB$3)</f>
        <v>12</v>
      </c>
      <c r="BC13" s="79">
        <f>COUNTIF('Men''s League Five'!$D:$D,BB$3)</f>
        <v>12</v>
      </c>
      <c r="BD13" s="78">
        <f>COUNTIF('Men''s League Five'!$B:$B,BD$3)</f>
        <v>0</v>
      </c>
      <c r="BE13" s="79">
        <f>COUNTIF('Men''s League Five'!$D:$D,BD$3)</f>
        <v>0</v>
      </c>
      <c r="BF13" s="78">
        <f>COUNTIF('Men''s League Five'!$B:$B,BF$3)</f>
        <v>0</v>
      </c>
      <c r="BG13" s="79">
        <f>COUNTIF('Men''s League Five'!$D:$D,BF$3)</f>
        <v>0</v>
      </c>
      <c r="BH13" s="78">
        <f>COUNTIF('Men''s League Five'!$B:$B,BH$3)</f>
        <v>0</v>
      </c>
      <c r="BI13" s="79">
        <f>COUNTIF('Men''s League Five'!$D:$D,BH$3)</f>
        <v>0</v>
      </c>
      <c r="BJ13" s="78">
        <f>COUNTIF('Men''s League Five'!$B:$B,BJ$3)</f>
        <v>0</v>
      </c>
      <c r="BK13" s="142">
        <f>COUNTIF('Men''s League Five'!$D:$D,BJ$3)</f>
        <v>0</v>
      </c>
      <c r="BL13" s="78">
        <f>COUNTIF('Men''s League Five'!$B:$B,BL$3)</f>
        <v>0</v>
      </c>
      <c r="BM13" s="142">
        <f>COUNTIF('Men''s League Five'!$D:$D,BL$3)</f>
        <v>0</v>
      </c>
      <c r="BN13" s="78">
        <f>COUNTIF('Men''s League Five'!$B:$B,BN$3)</f>
        <v>0</v>
      </c>
      <c r="BO13" s="142">
        <f>COUNTIF('Men''s League Five'!$D:$D,BN$3)</f>
        <v>0</v>
      </c>
      <c r="BP13" s="78">
        <f>COUNTIF('Men''s League Five'!$B:$B,BP$3)</f>
        <v>0</v>
      </c>
      <c r="BQ13" s="142">
        <f>COUNTIF('Men''s League Five'!$D:$D,BP$3)</f>
        <v>0</v>
      </c>
      <c r="BR13" s="78">
        <f>COUNTIF('Men''s League Five'!$B:$B,BR$3)</f>
        <v>0</v>
      </c>
      <c r="BS13" s="142">
        <f>COUNTIF('Men''s League Five'!$D:$D,BR$3)</f>
        <v>0</v>
      </c>
      <c r="BT13" s="78">
        <f>COUNTIF('Men''s League Five'!$B:$B,BT$3)</f>
        <v>0</v>
      </c>
      <c r="BU13" s="142">
        <f>COUNTIF('Men''s League Five'!$D:$D,BT$3)</f>
        <v>0</v>
      </c>
      <c r="BV13" s="78">
        <f>COUNTIF('Men''s League Five'!$B:$B,BV$3)</f>
        <v>0</v>
      </c>
      <c r="BW13" s="142">
        <f>COUNTIF('Men''s League Five'!$D:$D,BV$3)</f>
        <v>0</v>
      </c>
      <c r="BX13" s="75"/>
      <c r="BY13" s="75"/>
      <c r="BZ13" s="75"/>
      <c r="CA13" s="75"/>
      <c r="CB13" s="75"/>
      <c r="CC13" s="75"/>
      <c r="CD13" s="75"/>
      <c r="CE13" s="75"/>
      <c r="CF13" s="75"/>
      <c r="CG13" s="75"/>
      <c r="CH13" s="75"/>
      <c r="CI13" s="75"/>
      <c r="CJ13" s="75"/>
      <c r="CK13" s="75"/>
      <c r="CL13" s="75"/>
      <c r="CM13" s="75"/>
      <c r="CN13" s="75"/>
      <c r="CO13" s="75"/>
      <c r="CP13" s="75"/>
      <c r="CQ13" s="75"/>
    </row>
    <row r="14" spans="1:105" s="57" customFormat="1" ht="20.100000000000001" customHeight="1" x14ac:dyDescent="0.3">
      <c r="A14" s="160" t="s">
        <v>99</v>
      </c>
      <c r="B14" s="76">
        <f>SUM(H14+J14+L14+N14+'Statistics Overview'!J15+R14++T14+V14+X14+Z14+AB14+AD14+AF14+AH14+AJ14+AL14+AN14+AP14+AR14+AT14+AV14+AX14+AZ14+BB14+BD14+BF14+BH14+BJ14,BL14,BN14,BP14,BR14,BT14,BV14)</f>
        <v>0</v>
      </c>
      <c r="C14" s="77">
        <f>SUM(I14+K14+M14+O14+'Statistics Overview'!K15+S14+U14+W14+Y14+AA14+AC14+AE14+AG14+AI14+AK14+AM14+AO14+AQ14+AS14+AU14+AW14+AY14+BA14+BC14+BE14+BG14+BI14+BK14,BO14,BQ14,BS14,BU14,BW14)</f>
        <v>0</v>
      </c>
      <c r="D14" s="167">
        <f>B14+'Statistics Overview'!B15+2</f>
        <v>20</v>
      </c>
      <c r="E14" s="74">
        <f>C14+'Statistics Overview'!C15+3</f>
        <v>22</v>
      </c>
      <c r="F14" s="168">
        <f>COUNTIF('Men''s League Six'!$B:$B,F$3)</f>
        <v>21</v>
      </c>
      <c r="G14" s="79">
        <f>COUNTIF('Men''s League Six'!$D:$D,F$3)</f>
        <v>21</v>
      </c>
      <c r="H14" s="168">
        <f>COUNTIF('Men''s League Six'!$B:$B,H$3)</f>
        <v>0</v>
      </c>
      <c r="I14" s="79">
        <f>COUNTIF('Men''s League Six'!$D:$D,H$3)</f>
        <v>0</v>
      </c>
      <c r="J14" s="78">
        <f>COUNTIF('Men''s League Six'!$B:$B,J$3)</f>
        <v>0</v>
      </c>
      <c r="K14" s="79">
        <f>COUNTIF('Men''s League Six'!$D:$D,J$3)</f>
        <v>0</v>
      </c>
      <c r="L14" s="78">
        <f>COUNTIF('Men''s League Six'!$B:$B,L$3)</f>
        <v>0</v>
      </c>
      <c r="M14" s="79">
        <f>COUNTIF('Men''s League Six'!$D:$D,L$3)</f>
        <v>0</v>
      </c>
      <c r="N14" s="78">
        <f>COUNTIF('Men''s League Six'!$B:$B,N$3)</f>
        <v>0</v>
      </c>
      <c r="O14" s="79">
        <f>COUNTIF('Men''s League Six'!$D:$D,N$3)</f>
        <v>0</v>
      </c>
      <c r="R14" s="78">
        <f>COUNTIF('Men''s League Six'!$B:$B,R$3)</f>
        <v>0</v>
      </c>
      <c r="S14" s="79">
        <f>COUNTIF('Men''s League Six'!$D:$D,R$3)</f>
        <v>0</v>
      </c>
      <c r="T14" s="78">
        <f>COUNTIF('Men''s League Six'!$B:$B,T$3)</f>
        <v>0</v>
      </c>
      <c r="U14" s="79">
        <f>COUNTIF('Men''s League Six'!$D:$D,T$3)</f>
        <v>0</v>
      </c>
      <c r="V14" s="78">
        <f>COUNTIF('Men''s League Six'!$B:$B,V$3)</f>
        <v>0</v>
      </c>
      <c r="W14" s="79">
        <f>COUNTIF('Men''s League Six'!$D:$D,V$3)</f>
        <v>0</v>
      </c>
      <c r="X14" s="78">
        <f>COUNTIF('Men''s League Six'!$B:$B,X$3)</f>
        <v>0</v>
      </c>
      <c r="Y14" s="79">
        <f>COUNTIF('Men''s League Six'!$D:$D,X$3)</f>
        <v>0</v>
      </c>
      <c r="Z14" s="78">
        <f>COUNTIF('Men''s League Six'!$B:$B,Z$3)</f>
        <v>0</v>
      </c>
      <c r="AA14" s="79">
        <f>COUNTIF('Men''s League Six'!$D:$D,Z$3)</f>
        <v>0</v>
      </c>
      <c r="AB14" s="78">
        <f>COUNTIF('Men''s League Six'!$B:$B,AB$3)</f>
        <v>0</v>
      </c>
      <c r="AC14" s="79">
        <f>COUNTIF('Men''s League Six'!$D:$D,AB$3)</f>
        <v>0</v>
      </c>
      <c r="AD14" s="78">
        <f>COUNTIF('Men''s League Six'!$B:$B,AD$3)</f>
        <v>0</v>
      </c>
      <c r="AE14" s="79">
        <f>COUNTIF('Men''s League Six'!$D:$D,AD$3)</f>
        <v>0</v>
      </c>
      <c r="AF14" s="78">
        <f>COUNTIF('Men''s League Six'!$B:$B,AF$3)</f>
        <v>0</v>
      </c>
      <c r="AG14" s="79">
        <f>COUNTIF('Men''s League Six'!$D:$D,AF$3)</f>
        <v>0</v>
      </c>
      <c r="AH14" s="78">
        <f>COUNTIF('Men''s League Six'!$B:$B,AH$3)</f>
        <v>0</v>
      </c>
      <c r="AI14" s="79">
        <f>COUNTIF('Men''s League Six'!$D:$D,AH$3)</f>
        <v>0</v>
      </c>
      <c r="AJ14" s="78">
        <f>COUNTIF('Men''s League Six'!$B:$B,AJ$3)</f>
        <v>0</v>
      </c>
      <c r="AK14" s="79">
        <f>COUNTIF('Men''s League Six'!$D:$D,AJ$3)</f>
        <v>0</v>
      </c>
      <c r="AL14" s="78">
        <f>COUNTIF('Men''s League Six'!$B:$B,AL$3)</f>
        <v>0</v>
      </c>
      <c r="AM14" s="79">
        <f>COUNTIF('Men''s League Six'!$D:$D,AL$3)</f>
        <v>0</v>
      </c>
      <c r="AN14" s="78">
        <f>COUNTIF('Men''s League Six'!$B:$B,AN$3)</f>
        <v>0</v>
      </c>
      <c r="AO14" s="79">
        <f>COUNTIF('Men''s League Six'!$D:$D,AN$3)</f>
        <v>0</v>
      </c>
      <c r="AP14" s="78">
        <f>COUNTIF('Men''s League Six'!$B:$B,AP$3)</f>
        <v>0</v>
      </c>
      <c r="AQ14" s="79">
        <f>COUNTIF('Men''s League Six'!$D:$D,AP$3)</f>
        <v>0</v>
      </c>
      <c r="AR14" s="78">
        <f>COUNTIF('Men''s League Six'!$B:$B,AR$3)</f>
        <v>0</v>
      </c>
      <c r="AS14" s="79">
        <f>COUNTIF('Men''s League Six'!$D:$D,AR$3)</f>
        <v>0</v>
      </c>
      <c r="AT14" s="78">
        <f>COUNTIF('Men''s League Six'!$B:$B,AT$3)</f>
        <v>0</v>
      </c>
      <c r="AU14" s="79">
        <f>COUNTIF('Men''s League Six'!$D:$D,AT$3)</f>
        <v>0</v>
      </c>
      <c r="AV14" s="78">
        <f>COUNTIF('Men''s League Six'!$B:$B,AV$3)</f>
        <v>0</v>
      </c>
      <c r="AW14" s="79">
        <f>COUNTIF('Men''s League Six'!$D:$D,AV$3)</f>
        <v>0</v>
      </c>
      <c r="AX14" s="78">
        <f>COUNTIF('Men''s League Six'!$B:$B,AX$3)</f>
        <v>0</v>
      </c>
      <c r="AY14" s="79">
        <f>COUNTIF('Men''s League Six'!$D:$D,AX$3)</f>
        <v>0</v>
      </c>
      <c r="AZ14" s="78">
        <f>COUNTIF('Men''s League Six'!$B:$B,AZ$3)</f>
        <v>0</v>
      </c>
      <c r="BA14" s="79">
        <f>COUNTIF('Men''s League Six'!$D:$D,AZ$3)</f>
        <v>0</v>
      </c>
      <c r="BB14" s="78">
        <f>COUNTIF('Men''s League Six'!$B:$B,BB$3)</f>
        <v>0</v>
      </c>
      <c r="BC14" s="79">
        <f>COUNTIF('Men''s League Six'!$D:$D,BB$3)</f>
        <v>0</v>
      </c>
      <c r="BD14" s="78">
        <f>COUNTIF('Men''s League Six'!$B:$B,BD$3)</f>
        <v>0</v>
      </c>
      <c r="BE14" s="79">
        <f>COUNTIF('Men''s League Six'!$D:$D,BD$3)</f>
        <v>0</v>
      </c>
      <c r="BF14" s="78">
        <f>COUNTIF('Men''s League Six'!$B:$B,BF$3)</f>
        <v>0</v>
      </c>
      <c r="BG14" s="79">
        <f>COUNTIF('Men''s League Six'!$D:$D,BF$3)</f>
        <v>0</v>
      </c>
      <c r="BH14" s="78">
        <f>COUNTIF('Men''s League Six'!$B:$B,BH$3)</f>
        <v>0</v>
      </c>
      <c r="BI14" s="79">
        <f>COUNTIF('Men''s League Six'!$D:$D,BH$3)</f>
        <v>0</v>
      </c>
      <c r="BJ14" s="78">
        <f>COUNTIF('Men''s League Six'!$B:$B,BJ$3)</f>
        <v>0</v>
      </c>
      <c r="BK14" s="142">
        <f>COUNTIF('Men''s League Six'!$D:$D,BJ$3)</f>
        <v>0</v>
      </c>
      <c r="BL14" s="78">
        <f>COUNTIF('Men''s League Six'!$B:$B,BL$3)</f>
        <v>0</v>
      </c>
      <c r="BM14" s="142">
        <f>COUNTIF('Men''s League Six'!$D:$D,BL$3)</f>
        <v>0</v>
      </c>
      <c r="BN14" s="78">
        <f>COUNTIF('Men''s League Six'!$B:$B,BN$3)</f>
        <v>0</v>
      </c>
      <c r="BO14" s="142">
        <f>COUNTIF('Men''s League Six'!$D:$D,BN$3)</f>
        <v>0</v>
      </c>
      <c r="BP14" s="78">
        <f>COUNTIF('Men''s League Six'!$B:$B,BP$3)</f>
        <v>0</v>
      </c>
      <c r="BQ14" s="142">
        <f>COUNTIF('Men''s League Six'!$D:$D,BP$3)</f>
        <v>0</v>
      </c>
      <c r="BR14" s="78">
        <f>COUNTIF('Men''s League Six'!$B:$B,BR$3)</f>
        <v>0</v>
      </c>
      <c r="BS14" s="142">
        <f>COUNTIF('Men''s League Six'!$D:$D,BR$3)</f>
        <v>0</v>
      </c>
      <c r="BT14" s="78">
        <f>COUNTIF('Men''s League Six'!$B:$B,BT$3)</f>
        <v>0</v>
      </c>
      <c r="BU14" s="142">
        <f>COUNTIF('Men''s League Six'!$D:$D,BT$3)</f>
        <v>0</v>
      </c>
      <c r="BV14" s="78">
        <f>COUNTIF('Men''s League Six'!$B:$B,BV$3)</f>
        <v>0</v>
      </c>
      <c r="BW14" s="142">
        <f>COUNTIF('Men''s League Six'!$D:$D,BV$3)</f>
        <v>0</v>
      </c>
      <c r="BX14" s="75"/>
      <c r="BY14" s="75"/>
      <c r="BZ14" s="75"/>
      <c r="CA14" s="75"/>
      <c r="CB14" s="75"/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75"/>
      <c r="CQ14" s="75"/>
    </row>
    <row r="15" spans="1:105" s="57" customFormat="1" ht="20.100000000000001" customHeight="1" x14ac:dyDescent="0.3">
      <c r="A15" s="160" t="s">
        <v>100</v>
      </c>
      <c r="B15" s="76">
        <f>SUM(H15+J15+L15+N15+'Statistics Overview'!J16+R15++T15+V15+X15+Z15+AB15+AD15+AF15+AH15+AJ15+AL15+AN15+AP15+AR15+AT15+AV15+AX15+AZ15+BB15+BD15+BF15+BH15+BJ15,BL15,BN15,BP15,BR15,BT15,BV15)</f>
        <v>0</v>
      </c>
      <c r="C15" s="77">
        <f>SUM(I15+K15+M15+O15+'Statistics Overview'!K16+S15+U15+W15+Y15+AA15+AC15+AE15+AG15+AI15+AK15+AM15+AO15+AQ15+AS15+AU15+AW15+AY15+BA15+BC15+BE15+BG15+BI15+BK15,BO15,BQ15,BS15,BU15,BW15)</f>
        <v>0</v>
      </c>
      <c r="D15" s="167">
        <f>B15+'Statistics Overview'!B16+2</f>
        <v>12</v>
      </c>
      <c r="E15" s="74">
        <f>C15+'Statistics Overview'!C16+3</f>
        <v>14</v>
      </c>
      <c r="F15" s="168">
        <f>COUNTIF('Men''s League Seven'!$B:$B,F$3)</f>
        <v>13</v>
      </c>
      <c r="G15" s="79">
        <f>COUNTIF('Men''s League Seven'!$D:$D,F$3)</f>
        <v>13</v>
      </c>
      <c r="H15" s="168">
        <f>COUNTIF('Men''s League Seven'!$B:$B,H$3)</f>
        <v>0</v>
      </c>
      <c r="I15" s="79">
        <f>COUNTIF('Men''s League Seven'!$D:$D,H$3)</f>
        <v>0</v>
      </c>
      <c r="J15" s="78">
        <f>COUNTIF('Men''s League Seven'!$B:$B,J$3)</f>
        <v>0</v>
      </c>
      <c r="K15" s="79">
        <f>COUNTIF('Men''s League Seven'!$D:$D,J$3)</f>
        <v>0</v>
      </c>
      <c r="L15" s="78">
        <f>COUNTIF('Men''s League Seven'!$B:$B,L$3)</f>
        <v>0</v>
      </c>
      <c r="M15" s="79">
        <f>COUNTIF('Men''s League Seven'!$D:$D,L$3)</f>
        <v>0</v>
      </c>
      <c r="N15" s="78">
        <f>COUNTIF('Men''s League Seven'!$B:$B,N$3)</f>
        <v>0</v>
      </c>
      <c r="O15" s="79">
        <f>COUNTIF('Men''s League Seven'!$D:$D,N$3)</f>
        <v>0</v>
      </c>
      <c r="R15" s="78">
        <f>COUNTIF('Men''s League Seven'!$B:$B,R$3)</f>
        <v>0</v>
      </c>
      <c r="S15" s="79">
        <f>COUNTIF('Men''s League Seven'!$D:$D,R$3)</f>
        <v>0</v>
      </c>
      <c r="T15" s="78">
        <f>COUNTIF('Men''s League Seven'!$B:$B,T$3)</f>
        <v>0</v>
      </c>
      <c r="U15" s="79">
        <f>COUNTIF('Men''s League Seven'!$D:$D,T$3)</f>
        <v>0</v>
      </c>
      <c r="V15" s="78">
        <f>COUNTIF('Men''s League Seven'!$B:$B,V$3)</f>
        <v>0</v>
      </c>
      <c r="W15" s="79">
        <f>COUNTIF('Men''s League Seven'!$D:$D,V$3)</f>
        <v>0</v>
      </c>
      <c r="X15" s="78">
        <f>COUNTIF('Men''s League Seven'!$B:$B,X$3)</f>
        <v>0</v>
      </c>
      <c r="Y15" s="79">
        <f>COUNTIF('Men''s League Seven'!$D:$D,X$3)</f>
        <v>0</v>
      </c>
      <c r="Z15" s="78">
        <f>COUNTIF('Men''s League Seven'!$B:$B,Z$3)</f>
        <v>0</v>
      </c>
      <c r="AA15" s="79">
        <f>COUNTIF('Men''s League Seven'!$D:$D,Z$3)</f>
        <v>0</v>
      </c>
      <c r="AB15" s="78">
        <f>COUNTIF('Men''s League Seven'!$B:$B,AB$3)</f>
        <v>0</v>
      </c>
      <c r="AC15" s="79">
        <f>COUNTIF('Men''s League Seven'!$D:$D,AB$3)</f>
        <v>0</v>
      </c>
      <c r="AD15" s="78">
        <f>COUNTIF('Men''s League Seven'!$B:$B,AD$3)</f>
        <v>0</v>
      </c>
      <c r="AE15" s="79">
        <f>COUNTIF('Men''s League Seven'!$D:$D,AD$3)</f>
        <v>0</v>
      </c>
      <c r="AF15" s="78">
        <f>COUNTIF('Men''s League Seven'!$B:$B,AF$3)</f>
        <v>0</v>
      </c>
      <c r="AG15" s="79">
        <f>COUNTIF('Men''s League Seven'!$D:$D,AF$3)</f>
        <v>0</v>
      </c>
      <c r="AH15" s="78">
        <f>COUNTIF('Men''s League Seven'!$B:$B,AH$3)</f>
        <v>0</v>
      </c>
      <c r="AI15" s="79">
        <f>COUNTIF('Men''s League Seven'!$D:$D,AH$3)</f>
        <v>0</v>
      </c>
      <c r="AJ15" s="78">
        <f>COUNTIF('Men''s League Seven'!$B:$B,AJ$3)</f>
        <v>0</v>
      </c>
      <c r="AK15" s="79">
        <f>COUNTIF('Men''s League Seven'!$D:$D,AJ$3)</f>
        <v>0</v>
      </c>
      <c r="AL15" s="78">
        <f>COUNTIF('Men''s League Seven'!$B:$B,AL$3)</f>
        <v>0</v>
      </c>
      <c r="AM15" s="79">
        <f>COUNTIF('Men''s League Seven'!$D:$D,AL$3)</f>
        <v>0</v>
      </c>
      <c r="AN15" s="78">
        <f>COUNTIF('Men''s League Seven'!$B:$B,AN$3)</f>
        <v>0</v>
      </c>
      <c r="AO15" s="79">
        <f>COUNTIF('Men''s League Seven'!$D:$D,AN$3)</f>
        <v>0</v>
      </c>
      <c r="AP15" s="78">
        <f>COUNTIF('Men''s League Seven'!$B:$B,AP$3)</f>
        <v>0</v>
      </c>
      <c r="AQ15" s="79">
        <f>COUNTIF('Men''s League Seven'!$D:$D,AP$3)</f>
        <v>0</v>
      </c>
      <c r="AR15" s="78">
        <f>COUNTIF('Men''s League Seven'!$B:$B,AR$3)</f>
        <v>0</v>
      </c>
      <c r="AS15" s="79">
        <f>COUNTIF('Men''s League Seven'!$D:$D,AR$3)</f>
        <v>0</v>
      </c>
      <c r="AT15" s="78">
        <f>COUNTIF('Men''s League Seven'!$B:$B,AT$3)</f>
        <v>0</v>
      </c>
      <c r="AU15" s="79">
        <f>COUNTIF('Men''s League Seven'!$D:$D,AT$3)</f>
        <v>0</v>
      </c>
      <c r="AV15" s="78">
        <f>COUNTIF('Men''s League Seven'!$B:$B,AV$3)</f>
        <v>0</v>
      </c>
      <c r="AW15" s="79">
        <f>COUNTIF('Men''s League Seven'!$D:$D,AV$3)</f>
        <v>0</v>
      </c>
      <c r="AX15" s="78">
        <f>COUNTIF('Men''s League Seven'!$B:$B,AX$3)</f>
        <v>0</v>
      </c>
      <c r="AY15" s="79">
        <f>COUNTIF('Men''s League Seven'!$D:$D,AX$3)</f>
        <v>0</v>
      </c>
      <c r="AZ15" s="78">
        <f>COUNTIF('Men''s League Seven'!$B:$B,AZ$3)</f>
        <v>0</v>
      </c>
      <c r="BA15" s="79">
        <f>COUNTIF('Men''s League Seven'!$D:$D,AZ$3)</f>
        <v>0</v>
      </c>
      <c r="BB15" s="78">
        <f>COUNTIF('Men''s League Seven'!$B:$B,BB$3)</f>
        <v>0</v>
      </c>
      <c r="BC15" s="79">
        <f>COUNTIF('Men''s League Seven'!$D:$D,BB$3)</f>
        <v>0</v>
      </c>
      <c r="BD15" s="78">
        <f>COUNTIF('Men''s League Seven'!$B:$B,BD$3)</f>
        <v>0</v>
      </c>
      <c r="BE15" s="79">
        <f>COUNTIF('Men''s League Seven'!$D:$D,BD$3)</f>
        <v>0</v>
      </c>
      <c r="BF15" s="78">
        <f>COUNTIF('Men''s League Seven'!$B:$B,BF$3)</f>
        <v>0</v>
      </c>
      <c r="BG15" s="79">
        <f>COUNTIF('Men''s League Seven'!$D:$D,BF$3)</f>
        <v>0</v>
      </c>
      <c r="BH15" s="78">
        <f>COUNTIF('Men''s League Seven'!$B:$B,BH$3)</f>
        <v>0</v>
      </c>
      <c r="BI15" s="79">
        <f>COUNTIF('Men''s League Seven'!$D:$D,BH$3)</f>
        <v>0</v>
      </c>
      <c r="BJ15" s="78">
        <f>COUNTIF('Men''s League Seven'!$B:$B,BJ$3)</f>
        <v>0</v>
      </c>
      <c r="BK15" s="142">
        <f>COUNTIF('Men''s League Seven'!$D:$D,BJ$3)</f>
        <v>0</v>
      </c>
      <c r="BL15" s="78">
        <f>COUNTIF('Men''s League Seven'!$B:$B,BL$3)</f>
        <v>0</v>
      </c>
      <c r="BM15" s="142">
        <f>COUNTIF('Men''s League Seven'!$D:$D,BL$3)</f>
        <v>0</v>
      </c>
      <c r="BN15" s="78">
        <f>COUNTIF('Men''s League Seven'!$B:$B,BN$3)</f>
        <v>0</v>
      </c>
      <c r="BO15" s="142">
        <f>COUNTIF('Men''s League Seven'!$D:$D,BN$3)</f>
        <v>0</v>
      </c>
      <c r="BP15" s="78">
        <f>COUNTIF('Men''s League Seven'!$B:$B,BP$3)</f>
        <v>0</v>
      </c>
      <c r="BQ15" s="142">
        <f>COUNTIF('Men''s League Seven'!$D:$D,BP$3)</f>
        <v>0</v>
      </c>
      <c r="BR15" s="78">
        <f>COUNTIF('Men''s League Seven'!$B:$B,BR$3)</f>
        <v>0</v>
      </c>
      <c r="BS15" s="142">
        <f>COUNTIF('Men''s League Seven'!$D:$D,BR$3)</f>
        <v>0</v>
      </c>
      <c r="BT15" s="78">
        <f>COUNTIF('Men''s League Seven'!$B:$B,BT$3)</f>
        <v>0</v>
      </c>
      <c r="BU15" s="142">
        <f>COUNTIF('Men''s League Seven'!$D:$D,BT$3)</f>
        <v>0</v>
      </c>
      <c r="BV15" s="78">
        <f>COUNTIF('Men''s League Seven'!$B:$B,BV$3)</f>
        <v>0</v>
      </c>
      <c r="BW15" s="142">
        <f>COUNTIF('Men''s League Seven'!$D:$D,BV$3)</f>
        <v>0</v>
      </c>
      <c r="BX15" s="75"/>
      <c r="BY15" s="75"/>
      <c r="BZ15" s="75"/>
      <c r="CA15" s="75"/>
      <c r="CB15" s="75"/>
      <c r="CC15" s="75"/>
      <c r="CD15" s="75"/>
      <c r="CE15" s="75"/>
      <c r="CF15" s="75"/>
      <c r="CG15" s="75"/>
      <c r="CH15" s="75"/>
      <c r="CI15" s="75"/>
      <c r="CJ15" s="75"/>
      <c r="CK15" s="75"/>
      <c r="CL15" s="75"/>
      <c r="CM15" s="75"/>
      <c r="CN15" s="75"/>
      <c r="CO15" s="75"/>
      <c r="CP15" s="75"/>
      <c r="CQ15" s="75"/>
    </row>
    <row r="16" spans="1:105" s="70" customFormat="1" ht="20.100000000000001" customHeight="1" thickBot="1" x14ac:dyDescent="0.25">
      <c r="A16" s="186" t="s">
        <v>101</v>
      </c>
      <c r="B16" s="66">
        <f>SUM(H16+J16+L16+N16+'Statistics Overview'!J17+R16+T16+V16+X16+Z16+AB16+AD16+AF16+AH16+AJ16+AL16+AN16+AP16+AR16+AT16+AV16+AX16+AZ16+BB16+BD16+BF16+BH16+BJ16+BL16+BN16+BP16+BR16+BT16+BV16)</f>
        <v>16</v>
      </c>
      <c r="C16" s="164">
        <f>SUM(I16+K16+M16+O16+'Statistics Overview'!K17+S16+U16+W16+Y16+AA16+AC16+AE16+AG16+AI16+AK16+AM16+AO16+AQ16+AS16+AU16+AW16+AY16+BA16+BC16+BE16+BG16+BI16+BK16+BM16+BO16+BQ16+BS16+BU16+BW16)</f>
        <v>15</v>
      </c>
      <c r="D16" s="166">
        <f>B16+'Statistics Overview'!B17</f>
        <v>164</v>
      </c>
      <c r="E16" s="68">
        <f>C16+'Statistics Overview'!C17</f>
        <v>167</v>
      </c>
      <c r="F16" s="166">
        <f>SUM(F17:F21)-10</f>
        <v>168</v>
      </c>
      <c r="G16" s="68">
        <f>SUM(G17:G21)-15</f>
        <v>161</v>
      </c>
      <c r="H16" s="166">
        <f t="shared" ref="H16:O16" si="7">SUM(H17:H21)</f>
        <v>0</v>
      </c>
      <c r="I16" s="68">
        <f t="shared" si="7"/>
        <v>0</v>
      </c>
      <c r="J16" s="67">
        <f t="shared" si="7"/>
        <v>0</v>
      </c>
      <c r="K16" s="68">
        <f t="shared" si="7"/>
        <v>0</v>
      </c>
      <c r="L16" s="67">
        <f t="shared" si="7"/>
        <v>0</v>
      </c>
      <c r="M16" s="68">
        <f t="shared" si="7"/>
        <v>0</v>
      </c>
      <c r="N16" s="67">
        <f t="shared" si="7"/>
        <v>0</v>
      </c>
      <c r="O16" s="68">
        <f t="shared" si="7"/>
        <v>0</v>
      </c>
      <c r="R16" s="67">
        <f>SUM(R17:R21)</f>
        <v>0</v>
      </c>
      <c r="S16" s="68">
        <f>SUM(S17:S21)</f>
        <v>0</v>
      </c>
      <c r="T16" s="67">
        <f t="shared" ref="T16:U16" si="8">SUM(T17:T21)</f>
        <v>1</v>
      </c>
      <c r="U16" s="68">
        <f t="shared" si="8"/>
        <v>1</v>
      </c>
      <c r="V16" s="67">
        <f t="shared" ref="V16:BA16" si="9">SUM(V17:V21)</f>
        <v>0</v>
      </c>
      <c r="W16" s="68">
        <f t="shared" si="9"/>
        <v>0</v>
      </c>
      <c r="X16" s="67">
        <f t="shared" si="9"/>
        <v>0</v>
      </c>
      <c r="Y16" s="68">
        <f t="shared" si="9"/>
        <v>0</v>
      </c>
      <c r="Z16" s="67">
        <f t="shared" si="9"/>
        <v>0</v>
      </c>
      <c r="AA16" s="68">
        <f t="shared" si="9"/>
        <v>0</v>
      </c>
      <c r="AB16" s="67">
        <f t="shared" si="9"/>
        <v>0</v>
      </c>
      <c r="AC16" s="68">
        <f t="shared" si="9"/>
        <v>0</v>
      </c>
      <c r="AD16" s="67">
        <f t="shared" si="9"/>
        <v>0</v>
      </c>
      <c r="AE16" s="68">
        <f t="shared" si="9"/>
        <v>0</v>
      </c>
      <c r="AF16" s="67">
        <f t="shared" si="9"/>
        <v>0</v>
      </c>
      <c r="AG16" s="68">
        <f t="shared" si="9"/>
        <v>0</v>
      </c>
      <c r="AH16" s="67">
        <f t="shared" si="9"/>
        <v>0</v>
      </c>
      <c r="AI16" s="68">
        <f t="shared" si="9"/>
        <v>0</v>
      </c>
      <c r="AJ16" s="67">
        <f t="shared" si="9"/>
        <v>0</v>
      </c>
      <c r="AK16" s="68">
        <f t="shared" si="9"/>
        <v>0</v>
      </c>
      <c r="AL16" s="67">
        <f t="shared" si="9"/>
        <v>0</v>
      </c>
      <c r="AM16" s="68">
        <f t="shared" si="9"/>
        <v>0</v>
      </c>
      <c r="AN16" s="67">
        <f t="shared" si="9"/>
        <v>1</v>
      </c>
      <c r="AO16" s="68">
        <f t="shared" si="9"/>
        <v>2</v>
      </c>
      <c r="AP16" s="67">
        <f t="shared" si="9"/>
        <v>0</v>
      </c>
      <c r="AQ16" s="68">
        <f t="shared" si="9"/>
        <v>0</v>
      </c>
      <c r="AR16" s="67">
        <f t="shared" si="9"/>
        <v>0</v>
      </c>
      <c r="AS16" s="68">
        <f t="shared" si="9"/>
        <v>0</v>
      </c>
      <c r="AT16" s="67">
        <f t="shared" si="9"/>
        <v>0</v>
      </c>
      <c r="AU16" s="68">
        <f t="shared" si="9"/>
        <v>0</v>
      </c>
      <c r="AV16" s="67">
        <f t="shared" si="9"/>
        <v>1</v>
      </c>
      <c r="AW16" s="68">
        <f t="shared" si="9"/>
        <v>1</v>
      </c>
      <c r="AX16" s="67">
        <f t="shared" si="9"/>
        <v>0</v>
      </c>
      <c r="AY16" s="68">
        <f t="shared" si="9"/>
        <v>0</v>
      </c>
      <c r="AZ16" s="67">
        <f t="shared" si="9"/>
        <v>3</v>
      </c>
      <c r="BA16" s="68">
        <f t="shared" si="9"/>
        <v>1</v>
      </c>
      <c r="BB16" s="67">
        <f t="shared" ref="BB16:BC16" si="10">SUM(BB17:BB21)</f>
        <v>4</v>
      </c>
      <c r="BC16" s="68">
        <f t="shared" si="10"/>
        <v>5</v>
      </c>
      <c r="BD16" s="67">
        <f t="shared" ref="BD16:BE16" si="11">SUM(BD17:BD21)</f>
        <v>3</v>
      </c>
      <c r="BE16" s="68">
        <f t="shared" si="11"/>
        <v>1</v>
      </c>
      <c r="BF16" s="67">
        <f t="shared" ref="BF16:BK16" si="12">SUM(BF17:BF21)</f>
        <v>0</v>
      </c>
      <c r="BG16" s="68">
        <f t="shared" si="12"/>
        <v>0</v>
      </c>
      <c r="BH16" s="67">
        <f t="shared" si="12"/>
        <v>0</v>
      </c>
      <c r="BI16" s="68">
        <f t="shared" si="12"/>
        <v>0</v>
      </c>
      <c r="BJ16" s="67">
        <f t="shared" si="12"/>
        <v>1</v>
      </c>
      <c r="BK16" s="140">
        <f t="shared" si="12"/>
        <v>2</v>
      </c>
      <c r="BL16" s="67">
        <f t="shared" ref="BL16:BM16" si="13">SUM(BL17:BL21)</f>
        <v>0</v>
      </c>
      <c r="BM16" s="140">
        <f t="shared" si="13"/>
        <v>0</v>
      </c>
      <c r="BN16" s="67">
        <f t="shared" ref="BN16:BW16" si="14">SUM(BN17:BN21)</f>
        <v>0</v>
      </c>
      <c r="BO16" s="140">
        <f t="shared" si="14"/>
        <v>0</v>
      </c>
      <c r="BP16" s="67">
        <f t="shared" si="14"/>
        <v>0</v>
      </c>
      <c r="BQ16" s="140">
        <f t="shared" si="14"/>
        <v>0</v>
      </c>
      <c r="BR16" s="67">
        <f t="shared" si="14"/>
        <v>0</v>
      </c>
      <c r="BS16" s="140">
        <f t="shared" si="14"/>
        <v>0</v>
      </c>
      <c r="BT16" s="67">
        <f t="shared" si="14"/>
        <v>0</v>
      </c>
      <c r="BU16" s="140">
        <f t="shared" si="14"/>
        <v>0</v>
      </c>
      <c r="BV16" s="67">
        <f t="shared" si="14"/>
        <v>0</v>
      </c>
      <c r="BW16" s="140">
        <f t="shared" si="14"/>
        <v>0</v>
      </c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</row>
    <row r="17" spans="1:95" s="57" customFormat="1" ht="20.100000000000001" customHeight="1" thickTop="1" x14ac:dyDescent="0.3">
      <c r="A17" s="158" t="s">
        <v>92</v>
      </c>
      <c r="B17" s="76">
        <f>SUM(H17+J17+L17+N17+'Statistics Overview'!J18+R17++T17+V17+X17+Z17+AB17+AD17+AF17+AH17+AJ17+AL17+AN17+AP17+AR17+AT17+AV17+AX17+AZ17+BB17+BD17+BF17+BH17+BJ17,BL17,BN17,BP17,BR17,BT17,BV17)</f>
        <v>4</v>
      </c>
      <c r="C17" s="77">
        <f>SUM(I17+K17+M17+O17+'Statistics Overview'!K18+S17+U17+W17+Y17+AA17+AC17+AE17+AG17+AI17+AK17+AM17+AO17+AQ17+AS17+AU17+AW17+AY17+BA17+BC17+BE17+BG17+BI17+BK17,BO17,BQ17,BS17,BU17,BW17)</f>
        <v>3</v>
      </c>
      <c r="D17" s="167">
        <f>B17+'Statistics Overview'!B18+2</f>
        <v>54</v>
      </c>
      <c r="E17" s="74">
        <f>C17+'Statistics Overview'!C18+3</f>
        <v>55</v>
      </c>
      <c r="F17" s="168">
        <f>COUNTIF('Women''s Premier League'!$B:$B,F$3)</f>
        <v>55</v>
      </c>
      <c r="G17" s="79">
        <f>COUNTIF('Women''s Premier League'!$D:$D,F$3)</f>
        <v>54</v>
      </c>
      <c r="H17" s="168">
        <f>COUNTIF('Women''s Premier League'!$B:$B,H$3)</f>
        <v>0</v>
      </c>
      <c r="I17" s="79">
        <f>COUNTIF('Women''s Premier League'!$D:$D,H$3)</f>
        <v>0</v>
      </c>
      <c r="J17" s="78">
        <f>COUNTIF('Women''s Premier League'!$B:$B,J$3)</f>
        <v>0</v>
      </c>
      <c r="K17" s="79">
        <f>COUNTIF('Women''s Premier League'!$D:$D,J$3)</f>
        <v>0</v>
      </c>
      <c r="L17" s="78">
        <f>COUNTIF('Women''s Premier League'!$B:$B,L$3)</f>
        <v>0</v>
      </c>
      <c r="M17" s="79">
        <f>COUNTIF('Women''s Premier League'!$D:$D,L$3)</f>
        <v>0</v>
      </c>
      <c r="N17" s="78">
        <f>COUNTIF('Women''s Premier League'!$B:$B,N$3)</f>
        <v>0</v>
      </c>
      <c r="O17" s="79">
        <f>COUNTIF('Women''s Premier League'!$D:$D,N$3)</f>
        <v>0</v>
      </c>
      <c r="R17" s="78">
        <f>COUNTIF('Women''s Premier League'!$B:$B,R$3)</f>
        <v>0</v>
      </c>
      <c r="S17" s="79">
        <f>COUNTIF('Women''s Premier League'!$D:$D,R$3)</f>
        <v>0</v>
      </c>
      <c r="T17" s="78">
        <f>COUNTIF('Women''s Premier League'!$B:$B,T$3)</f>
        <v>0</v>
      </c>
      <c r="U17" s="79">
        <f>COUNTIF('Women''s Premier League'!$D:$D,T$3)</f>
        <v>0</v>
      </c>
      <c r="V17" s="78">
        <f>COUNTIF('Women''s Premier League'!$B:$B,V$3)</f>
        <v>0</v>
      </c>
      <c r="W17" s="79">
        <f>COUNTIF('Women''s Premier League'!$D:$D,V$3)</f>
        <v>0</v>
      </c>
      <c r="X17" s="78">
        <f>COUNTIF('Women''s Premier League'!$B:$B,X$3)</f>
        <v>0</v>
      </c>
      <c r="Y17" s="79">
        <f>COUNTIF('Women''s Premier League'!$D:$D,X$3)</f>
        <v>0</v>
      </c>
      <c r="Z17" s="78">
        <f>COUNTIF('Women''s Premier League'!$B:$B,Z$3)</f>
        <v>0</v>
      </c>
      <c r="AA17" s="79">
        <f>COUNTIF('Women''s Premier League'!$D:$D,Z$3)</f>
        <v>0</v>
      </c>
      <c r="AB17" s="78">
        <f>COUNTIF('Women''s Premier League'!$B:$B,AB$3)</f>
        <v>0</v>
      </c>
      <c r="AC17" s="79">
        <f>COUNTIF('Women''s Premier League'!$D:$D,AB$3)</f>
        <v>0</v>
      </c>
      <c r="AD17" s="78">
        <f>COUNTIF('Women''s Premier League'!$B:$B,AD$3)</f>
        <v>0</v>
      </c>
      <c r="AE17" s="79">
        <f>COUNTIF('Women''s Premier League'!$D:$D,AD$3)</f>
        <v>0</v>
      </c>
      <c r="AF17" s="78">
        <f>COUNTIF('Women''s Premier League'!$B:$B,AF$3)</f>
        <v>0</v>
      </c>
      <c r="AG17" s="79">
        <f>COUNTIF('Women''s Premier League'!$D:$D,AF$3)</f>
        <v>0</v>
      </c>
      <c r="AH17" s="78">
        <f>COUNTIF('Women''s Premier League'!$B:$B,AH$3)</f>
        <v>0</v>
      </c>
      <c r="AI17" s="79">
        <f>COUNTIF('Women''s Premier League'!$D:$D,AH$3)</f>
        <v>0</v>
      </c>
      <c r="AJ17" s="78">
        <f>COUNTIF('Women''s Premier League'!$B:$B,AJ$3)</f>
        <v>0</v>
      </c>
      <c r="AK17" s="79">
        <f>COUNTIF('Women''s Premier League'!$D:$D,AJ$3)</f>
        <v>0</v>
      </c>
      <c r="AL17" s="78">
        <f>COUNTIF('Women''s Premier League'!$B:$B,AL$3)</f>
        <v>0</v>
      </c>
      <c r="AM17" s="79">
        <f>COUNTIF('Women''s Premier League'!$D:$D,AL$3)</f>
        <v>0</v>
      </c>
      <c r="AN17" s="78">
        <f>COUNTIF('Women''s Premier League'!$B:$B,AN$3)</f>
        <v>0</v>
      </c>
      <c r="AO17" s="79">
        <f>COUNTIF('Women''s Premier League'!$D:$D,AN$3)</f>
        <v>2</v>
      </c>
      <c r="AP17" s="78">
        <f>COUNTIF('Women''s Premier League'!$B:$B,AP$3)</f>
        <v>0</v>
      </c>
      <c r="AQ17" s="79">
        <f>COUNTIF('Women''s Premier League'!$D:$D,AP$3)</f>
        <v>0</v>
      </c>
      <c r="AR17" s="78">
        <f>COUNTIF('Women''s Premier League'!$B:$B,AR$3)</f>
        <v>0</v>
      </c>
      <c r="AS17" s="79">
        <f>COUNTIF('Women''s Premier League'!$D:$D,AR$3)</f>
        <v>0</v>
      </c>
      <c r="AT17" s="78">
        <f>COUNTIF('Women''s Premier League'!$B:$B,AT$3)</f>
        <v>0</v>
      </c>
      <c r="AU17" s="79">
        <f>COUNTIF('Women''s Premier League'!$D:$D,AT$3)</f>
        <v>0</v>
      </c>
      <c r="AV17" s="78">
        <f>COUNTIF('Women''s Premier League'!$B:$B,AV$3)</f>
        <v>0</v>
      </c>
      <c r="AW17" s="79">
        <f>COUNTIF('Women''s Premier League'!$D:$D,AV$3)</f>
        <v>0</v>
      </c>
      <c r="AX17" s="78">
        <f>COUNTIF('Women''s Premier League'!$B:$B,AX$3)</f>
        <v>0</v>
      </c>
      <c r="AY17" s="79">
        <f>COUNTIF('Women''s Premier League'!$D:$D,AX$3)</f>
        <v>0</v>
      </c>
      <c r="AZ17" s="78">
        <f>COUNTIF('Women''s Premier League'!$B:$B,AZ$3)</f>
        <v>2</v>
      </c>
      <c r="BA17" s="79">
        <f>COUNTIF('Women''s Premier League'!$D:$D,AZ$3)</f>
        <v>1</v>
      </c>
      <c r="BB17" s="78">
        <f>COUNTIF('Women''s Premier League'!$B:$B,BB$3)</f>
        <v>1</v>
      </c>
      <c r="BC17" s="79">
        <f>COUNTIF('Women''s Premier League'!$D:$D,BB$3)</f>
        <v>0</v>
      </c>
      <c r="BD17" s="78">
        <f>COUNTIF('Women''s Premier League'!$B:$B,BD$3)</f>
        <v>0</v>
      </c>
      <c r="BE17" s="79">
        <f>COUNTIF('Women''s Premier League'!$D:$D,BD$3)</f>
        <v>0</v>
      </c>
      <c r="BF17" s="78">
        <f>COUNTIF('Women''s Premier League'!$B:$B,BF$3)</f>
        <v>0</v>
      </c>
      <c r="BG17" s="79">
        <f>COUNTIF('Women''s Premier League'!$D:$D,BF$3)</f>
        <v>0</v>
      </c>
      <c r="BH17" s="78">
        <f>COUNTIF('Women''s Premier League'!$B:$B,BH$3)</f>
        <v>0</v>
      </c>
      <c r="BI17" s="79">
        <f>COUNTIF('Women''s Premier League'!$D:$D,BH$3)</f>
        <v>0</v>
      </c>
      <c r="BJ17" s="78">
        <f>COUNTIF('Women''s Premier League'!$B:$B,BJ$3)+COUNTIF('Women''s Premier League'!$B:$B,BJ$2)</f>
        <v>1</v>
      </c>
      <c r="BK17" s="142">
        <f>COUNTIF('Women''s Premier League'!$D:$D,BJ$3)+COUNTIF('Women''s Premier League'!$D:$D,BJ$2)</f>
        <v>0</v>
      </c>
      <c r="BL17" s="78">
        <f>COUNTIF('Women''s Premier League'!$B:$B,BL$3)</f>
        <v>0</v>
      </c>
      <c r="BM17" s="142">
        <f>COUNTIF('Women''s Premier League'!$D:$D,BL$3)</f>
        <v>0</v>
      </c>
      <c r="BN17" s="78">
        <f>COUNTIF('Women''s Premier League'!$B:$B,BN$3)</f>
        <v>0</v>
      </c>
      <c r="BO17" s="142">
        <f>COUNTIF('Women''s Premier League'!$D:$D,BN$3)</f>
        <v>0</v>
      </c>
      <c r="BP17" s="78">
        <f>COUNTIF('Women''s Premier League'!$B:$B,BP$3)</f>
        <v>0</v>
      </c>
      <c r="BQ17" s="142">
        <f>COUNTIF('Women''s Premier League'!$D:$D,BP$3)</f>
        <v>0</v>
      </c>
      <c r="BR17" s="78">
        <f>COUNTIF('Women''s Premier League'!$B:$B,BR$3)</f>
        <v>0</v>
      </c>
      <c r="BS17" s="142">
        <f>COUNTIF('Women''s Premier League'!$D:$D,BR$3)</f>
        <v>0</v>
      </c>
      <c r="BT17" s="78">
        <f>COUNTIF('Women''s Premier League'!$B:$B,BT$3)</f>
        <v>0</v>
      </c>
      <c r="BU17" s="142">
        <f>COUNTIF('Women''s Premier League'!$D:$D,BT$3)</f>
        <v>0</v>
      </c>
      <c r="BV17" s="78">
        <f>COUNTIF('Women''s Premier League'!$B:$B,BV$3)</f>
        <v>0</v>
      </c>
      <c r="BW17" s="142">
        <f>COUNTIF('Women''s Premier League'!$D:$D,BV$3)</f>
        <v>0</v>
      </c>
      <c r="BX17" s="75"/>
      <c r="BY17" s="75"/>
      <c r="BZ17" s="75"/>
      <c r="CA17" s="75"/>
      <c r="CB17" s="75"/>
      <c r="CC17" s="75"/>
      <c r="CD17" s="75"/>
      <c r="CE17" s="75"/>
      <c r="CF17" s="75"/>
      <c r="CG17" s="75"/>
      <c r="CH17" s="75"/>
      <c r="CI17" s="75"/>
      <c r="CJ17" s="75"/>
      <c r="CK17" s="75"/>
      <c r="CL17" s="75"/>
      <c r="CM17" s="75"/>
      <c r="CN17" s="75"/>
      <c r="CO17" s="75"/>
      <c r="CP17" s="75"/>
      <c r="CQ17" s="75"/>
    </row>
    <row r="18" spans="1:95" s="57" customFormat="1" ht="20.100000000000001" customHeight="1" x14ac:dyDescent="0.3">
      <c r="A18" s="158" t="s">
        <v>95</v>
      </c>
      <c r="B18" s="76">
        <f>SUM(H18+J18+L18+N18+'Statistics Overview'!J19+R18++T18+V18+X18+Z18+AB18+AD18+AF18+AH18+AJ18+AL18+AN18+AP18+AR18+AT18+AV18+AX18+AZ18+BB18+BD18+BF18+BH18+BJ18,BL18,BN18,BP18,BR18,BT18,BV18)</f>
        <v>5</v>
      </c>
      <c r="C18" s="77">
        <f>SUM(I18+K18+M18+O18+'Statistics Overview'!K19+S18+U18+W18+Y18+AA18+AC18+AE18+AG18+AI18+AK18+AM18+AO18+AQ18+AS18+AU18+AW18+AY18+BA18+BC18+BE18+BG18+BI18+BK18,BO18,BQ18,BS18,BU18,BW18)</f>
        <v>8</v>
      </c>
      <c r="D18" s="167">
        <f>B18+'Statistics Overview'!B19+2</f>
        <v>49</v>
      </c>
      <c r="E18" s="74">
        <f>C18+'Statistics Overview'!C19+3</f>
        <v>51</v>
      </c>
      <c r="F18" s="168">
        <f>COUNTIF('Women''s League Two'!$B:$B,F$3)</f>
        <v>50</v>
      </c>
      <c r="G18" s="79">
        <f>COUNTIF('Women''s League Two'!$D:$D,F$3)</f>
        <v>50</v>
      </c>
      <c r="H18" s="168">
        <f>COUNTIF('Women''s League Two'!$B:$B,H$3)</f>
        <v>0</v>
      </c>
      <c r="I18" s="79">
        <f>COUNTIF('Women''s League Two'!$D:$D,H$3)</f>
        <v>0</v>
      </c>
      <c r="J18" s="78">
        <f>COUNTIF('Women''s League Two'!$B:$B,J$3)</f>
        <v>0</v>
      </c>
      <c r="K18" s="79">
        <f>COUNTIF('Women''s League Two'!$D:$D,J$3)</f>
        <v>0</v>
      </c>
      <c r="L18" s="78">
        <f>COUNTIF('Women''s League Two'!$B:$B,L$3)</f>
        <v>0</v>
      </c>
      <c r="M18" s="79">
        <f>COUNTIF('Women''s League Two'!$D:$D,L$3)</f>
        <v>0</v>
      </c>
      <c r="N18" s="78">
        <f>COUNTIF('Women''s League Two'!$B:$B,N$3)</f>
        <v>0</v>
      </c>
      <c r="O18" s="79">
        <f>COUNTIF('Women''s League Two'!$D:$D,N$3)</f>
        <v>0</v>
      </c>
      <c r="R18" s="78">
        <f>COUNTIF('Women''s League Two'!$B:$B,R$3)</f>
        <v>0</v>
      </c>
      <c r="S18" s="79">
        <f>COUNTIF('Women''s League Two'!$D:$D,R$3)</f>
        <v>0</v>
      </c>
      <c r="T18" s="78">
        <f>COUNTIF('Women''s League Two'!$B:$B,T$3)</f>
        <v>1</v>
      </c>
      <c r="U18" s="79">
        <f>COUNTIF('Women''s League Two'!$D:$D,T$3)</f>
        <v>1</v>
      </c>
      <c r="V18" s="78">
        <f>COUNTIF('Women''s League Two'!$B:$B,V$3)</f>
        <v>0</v>
      </c>
      <c r="W18" s="79">
        <f>COUNTIF('Women''s League Two'!$D:$D,V$3)</f>
        <v>0</v>
      </c>
      <c r="X18" s="78">
        <f>COUNTIF('Women''s League Two'!$B:$B,X$3)</f>
        <v>0</v>
      </c>
      <c r="Y18" s="79">
        <f>COUNTIF('Women''s League Two'!$D:$D,X$3)</f>
        <v>0</v>
      </c>
      <c r="Z18" s="78">
        <f>COUNTIF('Women''s League Two'!$B:$B,Z$3)</f>
        <v>0</v>
      </c>
      <c r="AA18" s="79">
        <f>COUNTIF('Women''s League Two'!$D:$D,Z$3)</f>
        <v>0</v>
      </c>
      <c r="AB18" s="78">
        <f>COUNTIF('Women''s League Two'!$B:$B,AB$3)</f>
        <v>0</v>
      </c>
      <c r="AC18" s="79">
        <f>COUNTIF('Women''s League Two'!$D:$D,AB$3)</f>
        <v>0</v>
      </c>
      <c r="AD18" s="78">
        <f>COUNTIF('Women''s League Two'!$B:$B,AD$3)</f>
        <v>0</v>
      </c>
      <c r="AE18" s="79">
        <f>COUNTIF('Women''s League Two'!$D:$D,AD$3)</f>
        <v>0</v>
      </c>
      <c r="AF18" s="78">
        <f>COUNTIF('Women''s League Two'!$B:$B,AF$3)</f>
        <v>0</v>
      </c>
      <c r="AG18" s="79">
        <f>COUNTIF('Women''s League Two'!$D:$D,AF$3)</f>
        <v>0</v>
      </c>
      <c r="AH18" s="78">
        <f>COUNTIF('Women''s League Two'!$B:$B,AH$3)</f>
        <v>0</v>
      </c>
      <c r="AI18" s="79">
        <f>COUNTIF('Women''s League Two'!$D:$D,AH$3)</f>
        <v>0</v>
      </c>
      <c r="AJ18" s="78">
        <f>COUNTIF('Women''s League Two'!$B:$B,AJ$3)</f>
        <v>0</v>
      </c>
      <c r="AK18" s="79">
        <f>COUNTIF('Women''s League Two'!$D:$D,AJ$3)</f>
        <v>0</v>
      </c>
      <c r="AL18" s="78">
        <f>COUNTIF('Women''s League Two'!$B:$B,AL$3)</f>
        <v>0</v>
      </c>
      <c r="AM18" s="79">
        <f>COUNTIF('Women''s League Two'!$D:$D,AL$3)</f>
        <v>0</v>
      </c>
      <c r="AN18" s="78">
        <f>COUNTIF('Women''s League Two'!$B:$B,AN$3)</f>
        <v>0</v>
      </c>
      <c r="AO18" s="79">
        <f>COUNTIF('Women''s League Two'!$D:$D,AN$3)</f>
        <v>0</v>
      </c>
      <c r="AP18" s="78">
        <f>COUNTIF('Women''s League Two'!$B:$B,AP$3)</f>
        <v>0</v>
      </c>
      <c r="AQ18" s="79">
        <f>COUNTIF('Women''s League Two'!$D:$D,AP$3)</f>
        <v>0</v>
      </c>
      <c r="AR18" s="78">
        <f>COUNTIF('Women''s League Two'!$B:$B,AR$3)</f>
        <v>0</v>
      </c>
      <c r="AS18" s="79">
        <f>COUNTIF('Women''s League Two'!$D:$D,AR$3)</f>
        <v>0</v>
      </c>
      <c r="AT18" s="78">
        <f>COUNTIF('Women''s League Two'!$B:$B,AT$3)</f>
        <v>0</v>
      </c>
      <c r="AU18" s="79">
        <f>COUNTIF('Women''s League Two'!$D:$D,AT$3)</f>
        <v>0</v>
      </c>
      <c r="AV18" s="78">
        <f>COUNTIF('Women''s League Two'!$B:$B,AV$3)</f>
        <v>0</v>
      </c>
      <c r="AW18" s="79">
        <f>COUNTIF('Women''s League Two'!$D:$D,AV$3)</f>
        <v>1</v>
      </c>
      <c r="AX18" s="78">
        <f>COUNTIF('Women''s League Two'!$B:$B,AX$3)</f>
        <v>0</v>
      </c>
      <c r="AY18" s="79">
        <f>COUNTIF('Women''s League Two'!$D:$D,AX$3)</f>
        <v>0</v>
      </c>
      <c r="AZ18" s="78">
        <f>COUNTIF('Women''s League Two'!$B:$B,AZ$3)</f>
        <v>0</v>
      </c>
      <c r="BA18" s="79">
        <f>COUNTIF('Women''s League Two'!$D:$D,AZ$3)</f>
        <v>0</v>
      </c>
      <c r="BB18" s="78">
        <f>COUNTIF('Women''s League Two'!$B:$B,BB$3)</f>
        <v>3</v>
      </c>
      <c r="BC18" s="79">
        <f>COUNTIF('Women''s League Two'!$D:$D,BB$3)</f>
        <v>3</v>
      </c>
      <c r="BD18" s="78">
        <f>COUNTIF('Women''s League Two'!$B:$B,BD$3)</f>
        <v>1</v>
      </c>
      <c r="BE18" s="79">
        <f>COUNTIF('Women''s League Two'!$D:$D,BD$3)</f>
        <v>1</v>
      </c>
      <c r="BF18" s="78">
        <f>COUNTIF('Women''s League Two'!$B:$B,BF$3)</f>
        <v>0</v>
      </c>
      <c r="BG18" s="79">
        <f>COUNTIF('Women''s League Two'!$D:$D,BF$3)</f>
        <v>0</v>
      </c>
      <c r="BH18" s="78">
        <f>COUNTIF('Women''s League Two'!$B:$B,BH$3)</f>
        <v>0</v>
      </c>
      <c r="BI18" s="79">
        <f>COUNTIF('Women''s League Two'!$D:$D,BH$3)</f>
        <v>0</v>
      </c>
      <c r="BJ18" s="78">
        <f>COUNTIF('Women''s League Two'!$B:$B,BJ$3)+COUNTIF('Women''s League Two'!$B:$B,BJ$2)</f>
        <v>0</v>
      </c>
      <c r="BK18" s="142">
        <f>COUNTIF('Women''s League Two'!$D:$D,BJ$3)+COUNTIF('Women''s League Two'!$D:$D,BJ$2)</f>
        <v>2</v>
      </c>
      <c r="BL18" s="78">
        <f>COUNTIF('Women''s League Two'!$B:$B,BL$3)</f>
        <v>0</v>
      </c>
      <c r="BM18" s="142">
        <f>COUNTIF('Women''s League Two'!$D:$D,BL$3)</f>
        <v>0</v>
      </c>
      <c r="BN18" s="78">
        <f>COUNTIF('Women''s League Two'!$B:$B,BN$3)</f>
        <v>0</v>
      </c>
      <c r="BO18" s="142">
        <f>COUNTIF('Women''s League Two'!$D:$D,BN$3)</f>
        <v>0</v>
      </c>
      <c r="BP18" s="78">
        <f>COUNTIF('Women''s League Two'!$B:$B,BP$3)</f>
        <v>0</v>
      </c>
      <c r="BQ18" s="142">
        <f>COUNTIF('Women''s League Two'!$D:$D,BP$3)</f>
        <v>0</v>
      </c>
      <c r="BR18" s="78">
        <f>COUNTIF('Women''s League Two'!$B:$B,BR$3)</f>
        <v>0</v>
      </c>
      <c r="BS18" s="142">
        <f>COUNTIF('Women''s League Two'!$D:$D,BR$3)</f>
        <v>0</v>
      </c>
      <c r="BT18" s="78">
        <f>COUNTIF('Women''s League Two'!$B:$B,BT$3)</f>
        <v>0</v>
      </c>
      <c r="BU18" s="142">
        <f>COUNTIF('Women''s League Two'!$D:$D,BT$3)</f>
        <v>0</v>
      </c>
      <c r="BV18" s="78">
        <f>COUNTIF('Women''s League Two'!$B:$B,BV$3)</f>
        <v>0</v>
      </c>
      <c r="BW18" s="142">
        <f>COUNTIF('Women''s League Two'!$D:$D,BV$3)</f>
        <v>0</v>
      </c>
      <c r="BX18" s="75"/>
      <c r="BY18" s="75"/>
      <c r="BZ18" s="75"/>
      <c r="CA18" s="75"/>
      <c r="CB18" s="75"/>
      <c r="CC18" s="75"/>
      <c r="CD18" s="75"/>
      <c r="CE18" s="75"/>
      <c r="CF18" s="75"/>
      <c r="CG18" s="75"/>
      <c r="CH18" s="75"/>
      <c r="CI18" s="75"/>
      <c r="CJ18" s="75"/>
      <c r="CK18" s="75"/>
      <c r="CL18" s="75"/>
      <c r="CM18" s="75"/>
      <c r="CN18" s="75"/>
      <c r="CO18" s="75"/>
      <c r="CP18" s="75"/>
      <c r="CQ18" s="75"/>
    </row>
    <row r="19" spans="1:95" s="57" customFormat="1" ht="20.100000000000001" customHeight="1" x14ac:dyDescent="0.3">
      <c r="A19" s="158" t="s">
        <v>96</v>
      </c>
      <c r="B19" s="76">
        <f>SUM(H19+J19+L19+N19+'Statistics Overview'!J20+R19++T19+V19+X19+Z19+AB19+AD19+AF19+AH19+AJ19+AL19+AN19+AP19+AR19+AT19+AV19+AX19+AZ19+BB19+BD19+BF19+BH19+BJ19,BL19,BN19,BP19,BR19,BT19,BV19)</f>
        <v>5</v>
      </c>
      <c r="C19" s="77">
        <f>SUM(I19+K19+M19+O19+'Statistics Overview'!K20+S19+U19+W19+Y19+AA19+AC19+AE19+AG19+AI19+AK19+AM19+AO19+AQ19+AS19+AU19+AW19+AY19+BA19+BC19+BE19+BG19+BI19+BK19,BO19,BQ19,BS19,BU19,BW19)</f>
        <v>3</v>
      </c>
      <c r="D19" s="167">
        <f>B19+'Statistics Overview'!B20+2</f>
        <v>35</v>
      </c>
      <c r="E19" s="74">
        <f>C19+'Statistics Overview'!C20+3</f>
        <v>37</v>
      </c>
      <c r="F19" s="168">
        <f>COUNTIF('Women''s League Three'!$B:$B,F$3)</f>
        <v>37</v>
      </c>
      <c r="G19" s="79">
        <f>COUNTIF('Women''s League Three'!$D:$D,F$3)</f>
        <v>37</v>
      </c>
      <c r="H19" s="168">
        <f>COUNTIF('Women''s League Three'!$B:$B,H$3)</f>
        <v>0</v>
      </c>
      <c r="I19" s="79">
        <f>COUNTIF('Women''s League Three'!$D:$D,H$3)</f>
        <v>0</v>
      </c>
      <c r="J19" s="78">
        <f>COUNTIF('Women''s League Three'!$B:$B,J$3)</f>
        <v>0</v>
      </c>
      <c r="K19" s="79">
        <f>COUNTIF('Women''s League Three'!$D:$D,J$3)</f>
        <v>0</v>
      </c>
      <c r="L19" s="78">
        <f>COUNTIF('Women''s League Three'!$B:$B,L$3)</f>
        <v>0</v>
      </c>
      <c r="M19" s="79">
        <f>COUNTIF('Women''s League Three'!$D:$D,L$3)</f>
        <v>0</v>
      </c>
      <c r="N19" s="78">
        <f>COUNTIF('Women''s League Three'!$B:$B,N$3)</f>
        <v>0</v>
      </c>
      <c r="O19" s="79">
        <f>COUNTIF('Women''s League Three'!$D:$D,N$3)</f>
        <v>0</v>
      </c>
      <c r="R19" s="78">
        <f>COUNTIF('Women''s League Three'!$B:$B,R$3)</f>
        <v>0</v>
      </c>
      <c r="S19" s="79">
        <f>COUNTIF('Women''s League Three'!$D:$D,R$3)</f>
        <v>0</v>
      </c>
      <c r="T19" s="78">
        <f>COUNTIF('Women''s League Three'!$B:$B,T$3)</f>
        <v>0</v>
      </c>
      <c r="U19" s="79">
        <f>COUNTIF('Women''s League Three'!$D:$D,T$3)</f>
        <v>0</v>
      </c>
      <c r="V19" s="78">
        <f>COUNTIF('Women''s League Three'!$B:$B,V$3)</f>
        <v>0</v>
      </c>
      <c r="W19" s="79">
        <f>COUNTIF('Women''s League Three'!$D:$D,V$3)</f>
        <v>0</v>
      </c>
      <c r="X19" s="78">
        <f>COUNTIF('Women''s League Three'!$B:$B,X$3)</f>
        <v>0</v>
      </c>
      <c r="Y19" s="79">
        <f>COUNTIF('Women''s League Three'!$D:$D,X$3)</f>
        <v>0</v>
      </c>
      <c r="Z19" s="78">
        <f>COUNTIF('Women''s League Three'!$B:$B,Z$3)</f>
        <v>0</v>
      </c>
      <c r="AA19" s="79">
        <f>COUNTIF('Women''s League Three'!$D:$D,Z$3)</f>
        <v>0</v>
      </c>
      <c r="AB19" s="78">
        <f>COUNTIF('Women''s League Three'!$B:$B,AB$3)</f>
        <v>0</v>
      </c>
      <c r="AC19" s="79">
        <f>COUNTIF('Women''s League Three'!$D:$D,AB$3)</f>
        <v>0</v>
      </c>
      <c r="AD19" s="78">
        <f>COUNTIF('Women''s League Three'!$B:$B,AD$3)</f>
        <v>0</v>
      </c>
      <c r="AE19" s="79">
        <f>COUNTIF('Women''s League Three'!$D:$D,AD$3)</f>
        <v>0</v>
      </c>
      <c r="AF19" s="78">
        <f>COUNTIF('Women''s League Three'!$B:$B,AF$3)</f>
        <v>0</v>
      </c>
      <c r="AG19" s="79">
        <f>COUNTIF('Women''s League Three'!$D:$D,AF$3)</f>
        <v>0</v>
      </c>
      <c r="AH19" s="78">
        <f>COUNTIF('Women''s League Three'!$B:$B,AH$3)</f>
        <v>0</v>
      </c>
      <c r="AI19" s="79">
        <f>COUNTIF('Women''s League Three'!$D:$D,AH$3)</f>
        <v>0</v>
      </c>
      <c r="AJ19" s="78">
        <f>COUNTIF('Women''s League Three'!$B:$B,AJ$3)</f>
        <v>0</v>
      </c>
      <c r="AK19" s="79">
        <f>COUNTIF('Women''s League Three'!$D:$D,AJ$3)</f>
        <v>0</v>
      </c>
      <c r="AL19" s="78">
        <f>COUNTIF('Women''s League Three'!$B:$B,AL$3)</f>
        <v>0</v>
      </c>
      <c r="AM19" s="79">
        <f>COUNTIF('Women''s League Three'!$D:$D,AL$3)</f>
        <v>0</v>
      </c>
      <c r="AN19" s="78">
        <f>COUNTIF('Women''s League Three'!$B:$B,AN$3)</f>
        <v>1</v>
      </c>
      <c r="AO19" s="79">
        <f>COUNTIF('Women''s League Three'!$D:$D,AN$3)</f>
        <v>0</v>
      </c>
      <c r="AP19" s="78">
        <f>COUNTIF('Women''s League Three'!$B:$B,AP$3)</f>
        <v>0</v>
      </c>
      <c r="AQ19" s="79">
        <f>COUNTIF('Women''s League Three'!$D:$D,AP$3)</f>
        <v>0</v>
      </c>
      <c r="AR19" s="78">
        <f>COUNTIF('Women''s League Three'!$B:$B,AR$3)</f>
        <v>0</v>
      </c>
      <c r="AS19" s="79">
        <f>COUNTIF('Women''s League Three'!$D:$D,AR$3)</f>
        <v>0</v>
      </c>
      <c r="AT19" s="78">
        <f>COUNTIF('Women''s League Three'!$B:$B,AT$3)</f>
        <v>0</v>
      </c>
      <c r="AU19" s="79">
        <f>COUNTIF('Women''s League Three'!$D:$D,AT$3)</f>
        <v>0</v>
      </c>
      <c r="AV19" s="78">
        <f>COUNTIF('Women''s League Three'!$B:$B,AV$3)</f>
        <v>1</v>
      </c>
      <c r="AW19" s="79">
        <f>COUNTIF('Women''s League Three'!$D:$D,AV$3)</f>
        <v>0</v>
      </c>
      <c r="AX19" s="78">
        <f>COUNTIF('Women''s League Three'!$B:$B,AX$3)</f>
        <v>0</v>
      </c>
      <c r="AY19" s="79">
        <f>COUNTIF('Women''s League Three'!$D:$D,AX$3)</f>
        <v>0</v>
      </c>
      <c r="AZ19" s="78">
        <f>COUNTIF('Women''s League Three'!$B:$B,AZ$3)</f>
        <v>1</v>
      </c>
      <c r="BA19" s="79">
        <f>COUNTIF('Women''s League Three'!$D:$D,AZ$3)</f>
        <v>0</v>
      </c>
      <c r="BB19" s="78">
        <f>COUNTIF('Women''s League Three'!$B:$B,BB$3)</f>
        <v>0</v>
      </c>
      <c r="BC19" s="79">
        <f>COUNTIF('Women''s League Three'!$D:$D,BB$3)</f>
        <v>2</v>
      </c>
      <c r="BD19" s="78">
        <f>COUNTIF('Women''s League Three'!$B:$B,BD$3)</f>
        <v>1</v>
      </c>
      <c r="BE19" s="79">
        <f>COUNTIF('Women''s League Three'!$D:$D,BD$3)</f>
        <v>0</v>
      </c>
      <c r="BF19" s="78">
        <f>COUNTIF('Women''s League Three'!$B:$B,BF$3)</f>
        <v>0</v>
      </c>
      <c r="BG19" s="79">
        <f>COUNTIF('Women''s League Three'!$D:$D,BF$3)</f>
        <v>0</v>
      </c>
      <c r="BH19" s="78">
        <f>COUNTIF('Women''s League Three'!$B:$B,BH$3)</f>
        <v>0</v>
      </c>
      <c r="BI19" s="79">
        <f>COUNTIF('Women''s League Three'!$D:$D,BH$3)</f>
        <v>0</v>
      </c>
      <c r="BJ19" s="78">
        <f>COUNTIF('Women''s League Three'!$B:$B,BJ$3)+COUNTIF('Women''s League Three'!$B:$B,BJ$2)</f>
        <v>0</v>
      </c>
      <c r="BK19" s="142">
        <f>COUNTIF('Women''s League Three'!$D:$D,BJ$3)+COUNTIF('Women''s League Three'!$D:$D,BJ$2)</f>
        <v>0</v>
      </c>
      <c r="BL19" s="78">
        <f>COUNTIF('Women''s League Three'!$B:$B,BL$3)</f>
        <v>0</v>
      </c>
      <c r="BM19" s="142">
        <f>COUNTIF('Women''s League Three'!$D:$D,BL$3)</f>
        <v>0</v>
      </c>
      <c r="BN19" s="78">
        <f>COUNTIF('Women''s League Three'!$B:$B,BN$3)</f>
        <v>0</v>
      </c>
      <c r="BO19" s="142">
        <f>COUNTIF('Women''s League Three'!$D:$D,BN$3)</f>
        <v>0</v>
      </c>
      <c r="BP19" s="78">
        <f>COUNTIF('Women''s League Three'!$B:$B,BP$3)</f>
        <v>0</v>
      </c>
      <c r="BQ19" s="142">
        <f>COUNTIF('Women''s League Three'!$D:$D,BP$3)</f>
        <v>0</v>
      </c>
      <c r="BR19" s="78">
        <f>COUNTIF('Women''s League Three'!$B:$B,BR$3)</f>
        <v>0</v>
      </c>
      <c r="BS19" s="142">
        <f>COUNTIF('Women''s League Three'!$D:$D,BR$3)</f>
        <v>0</v>
      </c>
      <c r="BT19" s="78">
        <f>COUNTIF('Women''s League Three'!$B:$B,BT$3)</f>
        <v>0</v>
      </c>
      <c r="BU19" s="142">
        <f>COUNTIF('Women''s League Three'!$D:$D,BT$3)</f>
        <v>0</v>
      </c>
      <c r="BV19" s="78">
        <f>COUNTIF('Women''s League Three'!$B:$B,BV$3)</f>
        <v>0</v>
      </c>
      <c r="BW19" s="142">
        <f>COUNTIF('Women''s League Three'!$D:$D,BV$3)</f>
        <v>0</v>
      </c>
      <c r="BX19" s="75"/>
      <c r="BY19" s="75"/>
      <c r="BZ19" s="75"/>
      <c r="CA19" s="75"/>
      <c r="CB19" s="75"/>
      <c r="CC19" s="75"/>
      <c r="CD19" s="75"/>
      <c r="CE19" s="75"/>
      <c r="CF19" s="75"/>
      <c r="CG19" s="75"/>
      <c r="CH19" s="75"/>
      <c r="CI19" s="75"/>
      <c r="CJ19" s="75"/>
      <c r="CK19" s="75"/>
      <c r="CL19" s="75"/>
      <c r="CM19" s="75"/>
      <c r="CN19" s="75"/>
      <c r="CO19" s="75"/>
      <c r="CP19" s="75"/>
      <c r="CQ19" s="75"/>
    </row>
    <row r="20" spans="1:95" s="57" customFormat="1" ht="20.100000000000001" customHeight="1" x14ac:dyDescent="0.3">
      <c r="A20" s="158" t="s">
        <v>97</v>
      </c>
      <c r="B20" s="76">
        <f>SUM(H20+J20+L20+N20+'Statistics Overview'!J21+R20++T20+V20+X20+Z20+AB20+AD20+AF20+AH20+AJ20+AL20+AN20+AP20+AR20+AT20+AV20+AX20+AZ20+BB20+BD20+BF20+BH20+BJ20,BL20,BN20,BP20,BR20,BT20,BV20)</f>
        <v>0</v>
      </c>
      <c r="C20" s="77">
        <f>SUM(I20+K20+M20+O20+'Statistics Overview'!K21+S20+U20+W20+Y20+AA20+AC20+AE20+AG20+AI20+AK20+AM20+AO20+AQ20+AS20+AU20+AW20+AY20+BA20+BC20+BE20+BG20+BI20+BK20,BO20,BQ20,BS20,BU20,BW20)</f>
        <v>0</v>
      </c>
      <c r="D20" s="167">
        <f>B20+'Statistics Overview'!B21+2</f>
        <v>22</v>
      </c>
      <c r="E20" s="74">
        <f>C20+'Statistics Overview'!C21+3</f>
        <v>24</v>
      </c>
      <c r="F20" s="168">
        <f>COUNTIF('Women''s League Four'!$B:$B,F$3)</f>
        <v>23</v>
      </c>
      <c r="G20" s="79">
        <f>COUNTIF('Women''s League Four'!$D:$D,F$3)</f>
        <v>23</v>
      </c>
      <c r="H20" s="168">
        <f>COUNTIF('Women''s League Four'!$B:$B,H$3)</f>
        <v>0</v>
      </c>
      <c r="I20" s="79">
        <f>COUNTIF('Women''s League Four'!$D:$D,H$3)</f>
        <v>0</v>
      </c>
      <c r="J20" s="78">
        <f>COUNTIF('Women''s League Four'!$B:$B,J$3)</f>
        <v>0</v>
      </c>
      <c r="K20" s="79">
        <f>COUNTIF('Women''s League Four'!$D:$D,J$3)</f>
        <v>0</v>
      </c>
      <c r="L20" s="78">
        <f>COUNTIF('Women''s League Four'!$B:$B,L$3)</f>
        <v>0</v>
      </c>
      <c r="M20" s="79">
        <f>COUNTIF('Women''s League Four'!$D:$D,L$3)</f>
        <v>0</v>
      </c>
      <c r="N20" s="78">
        <f>COUNTIF('Women''s League Four'!$B:$B,N$3)</f>
        <v>0</v>
      </c>
      <c r="O20" s="79">
        <f>COUNTIF('Women''s League Four'!$D:$D,N$3)</f>
        <v>0</v>
      </c>
      <c r="R20" s="78">
        <f>COUNTIF('Women''s League Four'!$B:$B,R$3)</f>
        <v>0</v>
      </c>
      <c r="S20" s="79">
        <f>COUNTIF('Women''s League Four'!$D:$D,R$3)</f>
        <v>0</v>
      </c>
      <c r="T20" s="78">
        <f>COUNTIF('Women''s League Four'!$B:$B,T$3)</f>
        <v>0</v>
      </c>
      <c r="U20" s="79">
        <f>COUNTIF('Women''s League Four'!$D:$D,T$3)</f>
        <v>0</v>
      </c>
      <c r="V20" s="78">
        <f>COUNTIF('Women''s League Four'!$B:$B,V$3)</f>
        <v>0</v>
      </c>
      <c r="W20" s="79">
        <f>COUNTIF('Women''s League Four'!$D:$D,V$3)</f>
        <v>0</v>
      </c>
      <c r="X20" s="78">
        <f>COUNTIF('Women''s League Four'!$B:$B,X$3)</f>
        <v>0</v>
      </c>
      <c r="Y20" s="79">
        <f>COUNTIF('Women''s League Four'!$D:$D,X$3)</f>
        <v>0</v>
      </c>
      <c r="Z20" s="78">
        <f>COUNTIF('Women''s League Four'!$B:$B,Z$3)</f>
        <v>0</v>
      </c>
      <c r="AA20" s="79">
        <f>COUNTIF('Women''s League Four'!$D:$D,Z$3)</f>
        <v>0</v>
      </c>
      <c r="AB20" s="78">
        <f>COUNTIF('Women''s League Four'!$B:$B,AB$3)</f>
        <v>0</v>
      </c>
      <c r="AC20" s="79">
        <f>COUNTIF('Women''s League Four'!$D:$D,AB$3)</f>
        <v>0</v>
      </c>
      <c r="AD20" s="78">
        <f>COUNTIF('Women''s League Four'!$B:$B,AD$3)</f>
        <v>0</v>
      </c>
      <c r="AE20" s="79">
        <f>COUNTIF('Women''s League Four'!$D:$D,AD$3)</f>
        <v>0</v>
      </c>
      <c r="AF20" s="78">
        <f>COUNTIF('Women''s League Four'!$B:$B,AF$3)</f>
        <v>0</v>
      </c>
      <c r="AG20" s="79">
        <f>COUNTIF('Women''s League Four'!$D:$D,AF$3)</f>
        <v>0</v>
      </c>
      <c r="AH20" s="78">
        <f>COUNTIF('Women''s League Four'!$B:$B,AH$3)</f>
        <v>0</v>
      </c>
      <c r="AI20" s="79">
        <f>COUNTIF('Women''s League Four'!$D:$D,AH$3)</f>
        <v>0</v>
      </c>
      <c r="AJ20" s="78">
        <f>COUNTIF('Women''s League Four'!$B:$B,AJ$3)</f>
        <v>0</v>
      </c>
      <c r="AK20" s="79">
        <f>COUNTIF('Women''s League Four'!$D:$D,AJ$3)</f>
        <v>0</v>
      </c>
      <c r="AL20" s="78">
        <f>COUNTIF('Women''s League Four'!$B:$B,AL$3)</f>
        <v>0</v>
      </c>
      <c r="AM20" s="79">
        <f>COUNTIF('Women''s League Four'!$D:$D,AL$3)</f>
        <v>0</v>
      </c>
      <c r="AN20" s="78">
        <f>COUNTIF('Women''s League Four'!$B:$B,AN$3)</f>
        <v>0</v>
      </c>
      <c r="AO20" s="79">
        <f>COUNTIF('Women''s League Four'!$D:$D,AN$3)</f>
        <v>0</v>
      </c>
      <c r="AP20" s="78">
        <f>COUNTIF('Women''s League Four'!$B:$B,AP$3)</f>
        <v>0</v>
      </c>
      <c r="AQ20" s="79">
        <f>COUNTIF('Women''s League Four'!$D:$D,AP$3)</f>
        <v>0</v>
      </c>
      <c r="AR20" s="78">
        <f>COUNTIF('Women''s League Four'!$B:$B,AR$3)</f>
        <v>0</v>
      </c>
      <c r="AS20" s="79">
        <f>COUNTIF('Women''s League Four'!$D:$D,AR$3)</f>
        <v>0</v>
      </c>
      <c r="AT20" s="78">
        <f>COUNTIF('Women''s League Four'!$B:$B,AT$3)</f>
        <v>0</v>
      </c>
      <c r="AU20" s="79">
        <f>COUNTIF('Women''s League Four'!$D:$D,AT$3)</f>
        <v>0</v>
      </c>
      <c r="AV20" s="78">
        <f>COUNTIF('Women''s League Four'!$B:$B,AV$3)</f>
        <v>0</v>
      </c>
      <c r="AW20" s="79">
        <f>COUNTIF('Women''s League Four'!$D:$D,AV$3)</f>
        <v>0</v>
      </c>
      <c r="AX20" s="78">
        <f>COUNTIF('Women''s League Four'!$B:$B,AX$3)</f>
        <v>0</v>
      </c>
      <c r="AY20" s="79">
        <f>COUNTIF('Women''s League Four'!$D:$D,AX$3)</f>
        <v>0</v>
      </c>
      <c r="AZ20" s="78">
        <f>COUNTIF('Women''s League Four'!$B:$B,AZ$3)</f>
        <v>0</v>
      </c>
      <c r="BA20" s="79">
        <f>COUNTIF('Women''s League Four'!$D:$D,AZ$3)</f>
        <v>0</v>
      </c>
      <c r="BB20" s="78">
        <f>COUNTIF('Women''s League Four'!$B:$B,BB$3)</f>
        <v>0</v>
      </c>
      <c r="BC20" s="79">
        <f>COUNTIF('Women''s League Four'!$D:$D,BB$3)</f>
        <v>0</v>
      </c>
      <c r="BD20" s="78">
        <f>COUNTIF('Women''s League Four'!$B:$B,BD$3)</f>
        <v>0</v>
      </c>
      <c r="BE20" s="79">
        <f>COUNTIF('Women''s League Four'!$D:$D,BD$3)</f>
        <v>0</v>
      </c>
      <c r="BF20" s="78">
        <f>COUNTIF('Women''s League Four'!$B:$B,BF$3)</f>
        <v>0</v>
      </c>
      <c r="BG20" s="79">
        <f>COUNTIF('Women''s League Four'!$D:$D,BF$3)</f>
        <v>0</v>
      </c>
      <c r="BH20" s="78">
        <f>COUNTIF('Women''s League Four'!$B:$B,BH$3)</f>
        <v>0</v>
      </c>
      <c r="BI20" s="79">
        <f>COUNTIF('Women''s League Four'!$D:$D,BH$3)</f>
        <v>0</v>
      </c>
      <c r="BJ20" s="78">
        <f>COUNTIF('Women''s League Four'!$B:$B,BJ$3)+COUNTIF('Women''s League Four'!$B:$B,BJ$2)</f>
        <v>0</v>
      </c>
      <c r="BK20" s="142">
        <f>COUNTIF('Women''s League Four'!$D:$D,BJ$3)+COUNTIF('Women''s League Four'!$D:$D,BJ$2)</f>
        <v>0</v>
      </c>
      <c r="BL20" s="78">
        <f>COUNTIF('Women''s League Four'!$B:$B,BL$3)</f>
        <v>0</v>
      </c>
      <c r="BM20" s="142">
        <f>COUNTIF('Women''s League Four'!$D:$D,BL$3)</f>
        <v>0</v>
      </c>
      <c r="BN20" s="78">
        <f>COUNTIF('Women''s League Four'!$B:$B,BN$3)</f>
        <v>0</v>
      </c>
      <c r="BO20" s="142">
        <f>COUNTIF('Women''s League Four'!$D:$D,BN$3)</f>
        <v>0</v>
      </c>
      <c r="BP20" s="78">
        <f>COUNTIF('Women''s League Four'!$B:$B,BP$3)</f>
        <v>0</v>
      </c>
      <c r="BQ20" s="142">
        <f>COUNTIF('Women''s League Four'!$D:$D,BP$3)</f>
        <v>0</v>
      </c>
      <c r="BR20" s="78">
        <f>COUNTIF('Women''s League Four'!$B:$B,BR$3)</f>
        <v>0</v>
      </c>
      <c r="BS20" s="142">
        <f>COUNTIF('Women''s League Four'!$D:$D,BR$3)</f>
        <v>0</v>
      </c>
      <c r="BT20" s="78">
        <f>COUNTIF('Women''s League Four'!$B:$B,BT$3)</f>
        <v>0</v>
      </c>
      <c r="BU20" s="142">
        <f>COUNTIF('Women''s League Four'!$D:$D,BT$3)</f>
        <v>0</v>
      </c>
      <c r="BV20" s="78">
        <f>COUNTIF('Women''s League Four'!$B:$B,BV$3)</f>
        <v>0</v>
      </c>
      <c r="BW20" s="142">
        <f>COUNTIF('Women''s League Four'!$D:$D,BV$3)</f>
        <v>0</v>
      </c>
      <c r="BX20" s="75"/>
      <c r="BY20" s="75"/>
      <c r="BZ20" s="75"/>
      <c r="CA20" s="75"/>
      <c r="CB20" s="75"/>
      <c r="CC20" s="75"/>
      <c r="CD20" s="75"/>
      <c r="CE20" s="75"/>
      <c r="CF20" s="75"/>
      <c r="CG20" s="75"/>
      <c r="CH20" s="75"/>
      <c r="CI20" s="75"/>
      <c r="CJ20" s="75"/>
      <c r="CK20" s="75"/>
      <c r="CL20" s="75"/>
      <c r="CM20" s="75"/>
      <c r="CN20" s="75"/>
      <c r="CO20" s="75"/>
      <c r="CP20" s="75"/>
      <c r="CQ20" s="75"/>
    </row>
    <row r="21" spans="1:95" s="57" customFormat="1" ht="20.100000000000001" customHeight="1" x14ac:dyDescent="0.3">
      <c r="A21" s="158" t="s">
        <v>98</v>
      </c>
      <c r="B21" s="76">
        <f>SUM(H21+J21+L21+N21+'Statistics Overview'!J22+R21++T21+V21+X21+Z21+AB21+AD21+AF21+AH21+AJ21+AL21+AN21+AP21+AR21+AT21+AV21+AX21+AZ21+BB21+BD21+BF21+BH21+BJ21,BL21,BN21,BP21,BR21,BT21,BV21)</f>
        <v>2</v>
      </c>
      <c r="C21" s="77">
        <f>SUM(I21+K21+M21+O21+'Statistics Overview'!K22+S21+U21+W21+Y21+AA21+AC21+AE21+AG21+AI21+AK21+AM21+AO21+AQ21+AS21+AU21+AW21+AY21+BA21+BC21+BE21+BG21+BI21+BK21,BO21,BQ21,BS21,BU21,BW21)</f>
        <v>1</v>
      </c>
      <c r="D21" s="167">
        <f>B21+'Statistics Overview'!B22+2</f>
        <v>12</v>
      </c>
      <c r="E21" s="74">
        <f>C21+'Statistics Overview'!C22+3</f>
        <v>13</v>
      </c>
      <c r="F21" s="168">
        <f>COUNTIF('Women''s League Five'!$B:$B,F$3)</f>
        <v>13</v>
      </c>
      <c r="G21" s="79">
        <f>COUNTIF('Women''s League Five'!$D:$D,F$3)</f>
        <v>12</v>
      </c>
      <c r="H21" s="168">
        <f>COUNTIF('Women''s League Five'!$B:$B,H$3)</f>
        <v>0</v>
      </c>
      <c r="I21" s="79">
        <f>COUNTIF('Women''s League Five'!$D:$D,H$3)</f>
        <v>0</v>
      </c>
      <c r="J21" s="78">
        <f>COUNTIF('Women''s League Five'!$B:$B,J$3)</f>
        <v>0</v>
      </c>
      <c r="K21" s="79">
        <f>COUNTIF('Women''s League Five'!$D:$D,J$3)</f>
        <v>0</v>
      </c>
      <c r="L21" s="78">
        <f>COUNTIF('Women''s League Five'!$B:$B,L$3)</f>
        <v>0</v>
      </c>
      <c r="M21" s="79">
        <f>COUNTIF('Women''s League Five'!$D:$D,L$3)</f>
        <v>0</v>
      </c>
      <c r="N21" s="78">
        <f>COUNTIF('Women''s League Five'!$B:$B,N$3)</f>
        <v>0</v>
      </c>
      <c r="O21" s="79">
        <f>COUNTIF('Women''s League Five'!$D:$D,N$3)</f>
        <v>0</v>
      </c>
      <c r="R21" s="78">
        <f>COUNTIF('Women''s League Five'!$B:$B,R$3)</f>
        <v>0</v>
      </c>
      <c r="S21" s="79">
        <f>COUNTIF('Women''s League Five'!$D:$D,R$3)</f>
        <v>0</v>
      </c>
      <c r="T21" s="78">
        <f>COUNTIF('Women''s League Five'!$B:$B,T$3)</f>
        <v>0</v>
      </c>
      <c r="U21" s="79">
        <f>COUNTIF('Women''s League Five'!$D:$D,T$3)</f>
        <v>0</v>
      </c>
      <c r="V21" s="78">
        <f>COUNTIF('Women''s League Five'!$B:$B,V$3)</f>
        <v>0</v>
      </c>
      <c r="W21" s="79">
        <f>COUNTIF('Women''s League Five'!$D:$D,V$3)</f>
        <v>0</v>
      </c>
      <c r="X21" s="78">
        <f>COUNTIF('Women''s League Five'!$B:$B,X$3)</f>
        <v>0</v>
      </c>
      <c r="Y21" s="79">
        <f>COUNTIF('Women''s League Five'!$D:$D,X$3)</f>
        <v>0</v>
      </c>
      <c r="Z21" s="78">
        <f>COUNTIF('Women''s League Five'!$B:$B,Z$3)</f>
        <v>0</v>
      </c>
      <c r="AA21" s="79">
        <f>COUNTIF('Women''s League Five'!$D:$D,Z$3)</f>
        <v>0</v>
      </c>
      <c r="AB21" s="78">
        <f>COUNTIF('Women''s League Five'!$B:$B,AB$3)</f>
        <v>0</v>
      </c>
      <c r="AC21" s="79">
        <f>COUNTIF('Women''s League Five'!$D:$D,AB$3)</f>
        <v>0</v>
      </c>
      <c r="AD21" s="78">
        <f>COUNTIF('Women''s League Five'!$B:$B,AD$3)</f>
        <v>0</v>
      </c>
      <c r="AE21" s="79">
        <f>COUNTIF('Women''s League Five'!$D:$D,AD$3)</f>
        <v>0</v>
      </c>
      <c r="AF21" s="78">
        <f>COUNTIF('Women''s League Five'!$B:$B,AF$3)</f>
        <v>0</v>
      </c>
      <c r="AG21" s="79">
        <f>COUNTIF('Women''s League Five'!$D:$D,AF$3)</f>
        <v>0</v>
      </c>
      <c r="AH21" s="78">
        <f>COUNTIF('Women''s League Five'!$B:$B,AH$3)</f>
        <v>0</v>
      </c>
      <c r="AI21" s="79">
        <f>COUNTIF('Women''s League Five'!$D:$D,AH$3)</f>
        <v>0</v>
      </c>
      <c r="AJ21" s="78">
        <f>COUNTIF('Women''s League Five'!$B:$B,AJ$3)</f>
        <v>0</v>
      </c>
      <c r="AK21" s="79">
        <f>COUNTIF('Women''s League Five'!$D:$D,AJ$3)</f>
        <v>0</v>
      </c>
      <c r="AL21" s="78">
        <f>COUNTIF('Women''s League Five'!$B:$B,AL$3)</f>
        <v>0</v>
      </c>
      <c r="AM21" s="79">
        <f>COUNTIF('Women''s League Five'!$D:$D,AL$3)</f>
        <v>0</v>
      </c>
      <c r="AN21" s="78">
        <f>COUNTIF('Women''s League Five'!$B:$B,AN$3)</f>
        <v>0</v>
      </c>
      <c r="AO21" s="79">
        <f>COUNTIF('Women''s League Five'!$D:$D,AN$3)</f>
        <v>0</v>
      </c>
      <c r="AP21" s="78">
        <f>COUNTIF('Women''s League Five'!$B:$B,AP$3)</f>
        <v>0</v>
      </c>
      <c r="AQ21" s="79">
        <f>COUNTIF('Women''s League Five'!$D:$D,AP$3)</f>
        <v>0</v>
      </c>
      <c r="AR21" s="78">
        <f>COUNTIF('Women''s League Five'!$B:$B,AR$3)</f>
        <v>0</v>
      </c>
      <c r="AS21" s="79">
        <f>COUNTIF('Women''s League Five'!$D:$D,AR$3)</f>
        <v>0</v>
      </c>
      <c r="AT21" s="78">
        <f>COUNTIF('Women''s League Five'!$B:$B,AT$3)</f>
        <v>0</v>
      </c>
      <c r="AU21" s="79">
        <f>COUNTIF('Women''s League Five'!$D:$D,AT$3)</f>
        <v>0</v>
      </c>
      <c r="AV21" s="78">
        <f>COUNTIF('Women''s League Five'!$B:$B,AV$3)</f>
        <v>0</v>
      </c>
      <c r="AW21" s="79">
        <f>COUNTIF('Women''s League Five'!$D:$D,AV$3)</f>
        <v>0</v>
      </c>
      <c r="AX21" s="78">
        <f>COUNTIF('Women''s League Five'!$B:$B,AX$3)</f>
        <v>0</v>
      </c>
      <c r="AY21" s="79">
        <f>COUNTIF('Women''s League Five'!$D:$D,AX$3)</f>
        <v>0</v>
      </c>
      <c r="AZ21" s="78">
        <f>COUNTIF('Women''s League Five'!$B:$B,AZ$3)</f>
        <v>0</v>
      </c>
      <c r="BA21" s="79">
        <f>COUNTIF('Women''s League Five'!$D:$D,AZ$3)</f>
        <v>0</v>
      </c>
      <c r="BB21" s="78">
        <f>COUNTIF('Women''s League Five'!$B:$B,BB$3)</f>
        <v>0</v>
      </c>
      <c r="BC21" s="79">
        <f>COUNTIF('Women''s League Five'!$D:$D,BB$3)</f>
        <v>0</v>
      </c>
      <c r="BD21" s="78">
        <f>COUNTIF('Women''s League Five'!$B:$B,BD$3)</f>
        <v>1</v>
      </c>
      <c r="BE21" s="79">
        <f>COUNTIF('Women''s League Five'!$D:$D,BD$3)</f>
        <v>0</v>
      </c>
      <c r="BF21" s="78">
        <f>COUNTIF('Women''s League Five'!$B:$B,BF$3)</f>
        <v>0</v>
      </c>
      <c r="BG21" s="79">
        <f>COUNTIF('Women''s League Five'!$D:$D,BF$3)</f>
        <v>0</v>
      </c>
      <c r="BH21" s="78">
        <f>COUNTIF('Women''s League Five'!$B:$B,BH$3)</f>
        <v>0</v>
      </c>
      <c r="BI21" s="79">
        <f>COUNTIF('Women''s League Five'!$D:$D,BH$3)</f>
        <v>0</v>
      </c>
      <c r="BJ21" s="78">
        <f>COUNTIF('Women''s League Five'!$B:$B,BJ$3)+COUNTIF('Women''s League Five'!$B:$B,BJ$2)</f>
        <v>0</v>
      </c>
      <c r="BK21" s="142">
        <f>COUNTIF('Women''s League Five'!$D:$D,BJ$3)+COUNTIF('Women''s League Five'!$D:$D,BJ$2)</f>
        <v>0</v>
      </c>
      <c r="BL21" s="78">
        <f>COUNTIF('Women''s League Five'!$B:$B,BL$3)</f>
        <v>0</v>
      </c>
      <c r="BM21" s="142">
        <f>COUNTIF('Women''s League Five'!$D:$D,BL$3)</f>
        <v>0</v>
      </c>
      <c r="BN21" s="78">
        <f>COUNTIF('Women''s League Five'!$B:$B,BN$3)</f>
        <v>0</v>
      </c>
      <c r="BO21" s="142">
        <f>COUNTIF('Women''s League Five'!$D:$D,BN$3)</f>
        <v>0</v>
      </c>
      <c r="BP21" s="78">
        <f>COUNTIF('Women''s League Five'!$B:$B,BP$3)</f>
        <v>0</v>
      </c>
      <c r="BQ21" s="142">
        <f>COUNTIF('Women''s League Five'!$D:$D,BP$3)</f>
        <v>0</v>
      </c>
      <c r="BR21" s="78">
        <f>COUNTIF('Women''s League Five'!$B:$B,BR$3)</f>
        <v>0</v>
      </c>
      <c r="BS21" s="142">
        <f>COUNTIF('Women''s League Five'!$D:$D,BR$3)</f>
        <v>0</v>
      </c>
      <c r="BT21" s="78">
        <f>COUNTIF('Women''s League Five'!$B:$B,BT$3)</f>
        <v>0</v>
      </c>
      <c r="BU21" s="142">
        <f>COUNTIF('Women''s League Five'!$D:$D,BT$3)</f>
        <v>0</v>
      </c>
      <c r="BV21" s="78">
        <f>COUNTIF('Women''s League Five'!$B:$B,BV$3)</f>
        <v>0</v>
      </c>
      <c r="BW21" s="142">
        <f>COUNTIF('Women''s League Five'!$D:$D,BV$3)</f>
        <v>0</v>
      </c>
      <c r="BX21" s="75"/>
      <c r="BY21" s="75"/>
      <c r="BZ21" s="75"/>
      <c r="CA21" s="75"/>
      <c r="CB21" s="75"/>
      <c r="CC21" s="75"/>
      <c r="CD21" s="75"/>
      <c r="CE21" s="75"/>
      <c r="CF21" s="75"/>
      <c r="CG21" s="75"/>
      <c r="CH21" s="75"/>
      <c r="CI21" s="75"/>
      <c r="CJ21" s="75"/>
      <c r="CK21" s="75"/>
      <c r="CL21" s="75"/>
      <c r="CM21" s="75"/>
      <c r="CN21" s="75"/>
      <c r="CO21" s="75"/>
      <c r="CP21" s="75"/>
      <c r="CQ21" s="75"/>
    </row>
    <row r="22" spans="1:95" s="70" customFormat="1" ht="20.100000000000001" customHeight="1" thickBot="1" x14ac:dyDescent="0.25">
      <c r="A22" s="186" t="s">
        <v>102</v>
      </c>
      <c r="B22" s="66">
        <f>SUM(H22+J22+L22+N22+'Statistics Overview'!J23+R22+T22+V22+X22+Z22+AB22+AD22+AF22+AH22+AJ22+AL22+AN22+AP22+AR22+AT22+AV22+AX22+AZ22+BB22+BD22+BF22+BH22+BJ22+BL22+BN22+BP22+BR22+BT22+BV22)</f>
        <v>93</v>
      </c>
      <c r="C22" s="164">
        <f>SUM(I22+K22+M22+O22+'Statistics Overview'!K23+S22+U22+W22+Y22+AA22+AC22+AE22+AG22+AI22+AK22+AM22+AO22+AQ22+AS22+AU22+AW22+AY22+BA22+BC22+BE22+BG22+BI22+BK22+BM22+BO22+BQ22+BS22+BU22+BW22)</f>
        <v>6</v>
      </c>
      <c r="D22" s="166">
        <f>B22+'Statistics Overview'!B23</f>
        <v>223</v>
      </c>
      <c r="E22" s="68">
        <f>C22+'Statistics Overview'!C23</f>
        <v>132</v>
      </c>
      <c r="F22" s="166">
        <f>SUM(F23:F32)-20</f>
        <v>233</v>
      </c>
      <c r="G22" s="83">
        <f>SUM(G23:G32)-30</f>
        <v>124</v>
      </c>
      <c r="H22" s="166">
        <f t="shared" ref="H22:O22" si="15">SUM(H23:H32)</f>
        <v>0</v>
      </c>
      <c r="I22" s="83">
        <f t="shared" si="15"/>
        <v>0</v>
      </c>
      <c r="J22" s="67">
        <f t="shared" si="15"/>
        <v>0</v>
      </c>
      <c r="K22" s="83">
        <f t="shared" si="15"/>
        <v>0</v>
      </c>
      <c r="L22" s="67">
        <f t="shared" si="15"/>
        <v>0</v>
      </c>
      <c r="M22" s="83">
        <f t="shared" si="15"/>
        <v>0</v>
      </c>
      <c r="N22" s="67">
        <f t="shared" si="15"/>
        <v>0</v>
      </c>
      <c r="O22" s="83">
        <f t="shared" si="15"/>
        <v>0</v>
      </c>
      <c r="R22" s="67">
        <f>SUM(R23:R32)</f>
        <v>0</v>
      </c>
      <c r="S22" s="83">
        <f>SUM(S23:S32)</f>
        <v>0</v>
      </c>
      <c r="T22" s="67">
        <f t="shared" ref="T22:U22" si="16">SUM(T23:T32)</f>
        <v>0</v>
      </c>
      <c r="U22" s="83">
        <f t="shared" si="16"/>
        <v>0</v>
      </c>
      <c r="V22" s="67">
        <f t="shared" ref="V22:BA22" si="17">SUM(V23:V32)</f>
        <v>0</v>
      </c>
      <c r="W22" s="83">
        <f t="shared" si="17"/>
        <v>0</v>
      </c>
      <c r="X22" s="67">
        <f t="shared" si="17"/>
        <v>0</v>
      </c>
      <c r="Y22" s="83">
        <f t="shared" si="17"/>
        <v>0</v>
      </c>
      <c r="Z22" s="67">
        <f t="shared" si="17"/>
        <v>0</v>
      </c>
      <c r="AA22" s="83">
        <f t="shared" si="17"/>
        <v>0</v>
      </c>
      <c r="AB22" s="67">
        <f t="shared" si="17"/>
        <v>0</v>
      </c>
      <c r="AC22" s="83">
        <f t="shared" si="17"/>
        <v>0</v>
      </c>
      <c r="AD22" s="67">
        <f t="shared" si="17"/>
        <v>0</v>
      </c>
      <c r="AE22" s="83">
        <f t="shared" si="17"/>
        <v>0</v>
      </c>
      <c r="AF22" s="67">
        <f t="shared" si="17"/>
        <v>0</v>
      </c>
      <c r="AG22" s="83">
        <f t="shared" si="17"/>
        <v>0</v>
      </c>
      <c r="AH22" s="67">
        <f t="shared" si="17"/>
        <v>0</v>
      </c>
      <c r="AI22" s="83">
        <f t="shared" si="17"/>
        <v>0</v>
      </c>
      <c r="AJ22" s="67">
        <f t="shared" si="17"/>
        <v>0</v>
      </c>
      <c r="AK22" s="83">
        <f t="shared" si="17"/>
        <v>0</v>
      </c>
      <c r="AL22" s="67">
        <f t="shared" si="17"/>
        <v>0</v>
      </c>
      <c r="AM22" s="83">
        <f t="shared" si="17"/>
        <v>0</v>
      </c>
      <c r="AN22" s="67">
        <f t="shared" si="17"/>
        <v>0</v>
      </c>
      <c r="AO22" s="83">
        <f t="shared" si="17"/>
        <v>0</v>
      </c>
      <c r="AP22" s="67">
        <f t="shared" si="17"/>
        <v>0</v>
      </c>
      <c r="AQ22" s="83">
        <f t="shared" si="17"/>
        <v>0</v>
      </c>
      <c r="AR22" s="67">
        <f t="shared" si="17"/>
        <v>0</v>
      </c>
      <c r="AS22" s="83">
        <f t="shared" si="17"/>
        <v>0</v>
      </c>
      <c r="AT22" s="67">
        <f t="shared" si="17"/>
        <v>0</v>
      </c>
      <c r="AU22" s="83">
        <f t="shared" si="17"/>
        <v>0</v>
      </c>
      <c r="AV22" s="67">
        <f t="shared" si="17"/>
        <v>3</v>
      </c>
      <c r="AW22" s="83">
        <f t="shared" si="17"/>
        <v>4</v>
      </c>
      <c r="AX22" s="67">
        <f t="shared" si="17"/>
        <v>0</v>
      </c>
      <c r="AY22" s="83">
        <f t="shared" si="17"/>
        <v>0</v>
      </c>
      <c r="AZ22" s="67">
        <f t="shared" si="17"/>
        <v>1</v>
      </c>
      <c r="BA22" s="83">
        <f t="shared" si="17"/>
        <v>1</v>
      </c>
      <c r="BB22" s="67">
        <f t="shared" ref="BB22:BC22" si="18">SUM(BB23:BB32)</f>
        <v>0</v>
      </c>
      <c r="BC22" s="83">
        <f t="shared" si="18"/>
        <v>0</v>
      </c>
      <c r="BD22" s="67">
        <f t="shared" ref="BD22:BE22" si="19">SUM(BD23:BD32)</f>
        <v>89</v>
      </c>
      <c r="BE22" s="83">
        <f t="shared" si="19"/>
        <v>1</v>
      </c>
      <c r="BF22" s="67">
        <f t="shared" ref="BF22:BK22" si="20">SUM(BF23:BF32)</f>
        <v>0</v>
      </c>
      <c r="BG22" s="83">
        <f t="shared" si="20"/>
        <v>0</v>
      </c>
      <c r="BH22" s="67">
        <f t="shared" si="20"/>
        <v>0</v>
      </c>
      <c r="BI22" s="83">
        <f t="shared" si="20"/>
        <v>0</v>
      </c>
      <c r="BJ22" s="67">
        <f t="shared" si="20"/>
        <v>0</v>
      </c>
      <c r="BK22" s="143">
        <f t="shared" si="20"/>
        <v>0</v>
      </c>
      <c r="BL22" s="67">
        <f t="shared" ref="BL22:BM22" si="21">SUM(BL23:BL32)</f>
        <v>0</v>
      </c>
      <c r="BM22" s="143">
        <f t="shared" si="21"/>
        <v>0</v>
      </c>
      <c r="BN22" s="67">
        <f t="shared" ref="BN22:BW22" si="22">SUM(BN23:BN32)</f>
        <v>0</v>
      </c>
      <c r="BO22" s="143">
        <f t="shared" si="22"/>
        <v>0</v>
      </c>
      <c r="BP22" s="67">
        <f t="shared" si="22"/>
        <v>0</v>
      </c>
      <c r="BQ22" s="143">
        <f t="shared" si="22"/>
        <v>0</v>
      </c>
      <c r="BR22" s="67">
        <f t="shared" si="22"/>
        <v>0</v>
      </c>
      <c r="BS22" s="143">
        <f t="shared" si="22"/>
        <v>0</v>
      </c>
      <c r="BT22" s="67">
        <f t="shared" si="22"/>
        <v>0</v>
      </c>
      <c r="BU22" s="143">
        <f t="shared" si="22"/>
        <v>0</v>
      </c>
      <c r="BV22" s="67">
        <f t="shared" si="22"/>
        <v>0</v>
      </c>
      <c r="BW22" s="143">
        <f t="shared" si="22"/>
        <v>0</v>
      </c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</row>
    <row r="23" spans="1:95" s="57" customFormat="1" ht="20.100000000000001" customHeight="1" thickTop="1" x14ac:dyDescent="0.3">
      <c r="A23" s="158" t="s">
        <v>103</v>
      </c>
      <c r="B23" s="76">
        <f>SUM(H23+J23+L23+N23+'Statistics Overview'!J24+R23++T23+V23+X23+Z23+AB23+AD23+AF23+AH23+AJ23+AL23+AN23+AP23+AR23+AT23+AV23+AX23+AZ23+BB23+BD23+BF23+BH23+BJ23,BL23,BN23,BP23,BR23,BT23,BV23)</f>
        <v>2</v>
      </c>
      <c r="C23" s="77">
        <f>SUM(I23+K23+M23+O23+'Statistics Overview'!K24+S23+U23+W23+Y23+AA23+AC23+AE23+AG23+AI23+AK23+AM23+AO23+AQ23+AS23+AU23+AW23+AY23+BA23+BC23+BE23+BG23+BI23+BK23,BO23,BQ23,BS23,BU23,BW23)</f>
        <v>2</v>
      </c>
      <c r="D23" s="167">
        <f>B23+'Statistics Overview'!B24+2</f>
        <v>29</v>
      </c>
      <c r="E23" s="74">
        <f>C23+'Statistics Overview'!C24+3</f>
        <v>32</v>
      </c>
      <c r="F23" s="168">
        <f>COUNTIF('Grade 16 Girls Div 1'!$B:$B,F$3)</f>
        <v>31</v>
      </c>
      <c r="G23" s="79">
        <f>COUNTIF('Grade 16 Girls Div 1'!$D:$D,F$3)</f>
        <v>31</v>
      </c>
      <c r="H23" s="168">
        <f>COUNTIF('Grade 16 Girls Div 1'!$B:$B,H$3)</f>
        <v>0</v>
      </c>
      <c r="I23" s="79">
        <f>COUNTIF('Grade 16 Girls Div 1'!$D:$D,H$3)</f>
        <v>0</v>
      </c>
      <c r="J23" s="78">
        <f>COUNTIF('Grade 16 Girls Div 1'!$B:$B,J$3)</f>
        <v>0</v>
      </c>
      <c r="K23" s="79">
        <f>COUNTIF('Grade 16 Girls Div 1'!$D:$D,J$3)</f>
        <v>0</v>
      </c>
      <c r="L23" s="78">
        <f>COUNTIF('Grade 16 Girls Div 1'!$B:$B,L$3)</f>
        <v>0</v>
      </c>
      <c r="M23" s="79">
        <f>COUNTIF('Grade 16 Girls Div 1'!$D:$D,L$3)</f>
        <v>0</v>
      </c>
      <c r="N23" s="78">
        <f>COUNTIF('Grade 16 Girls Div 1'!$B:$B,N$3)</f>
        <v>0</v>
      </c>
      <c r="O23" s="79">
        <f>COUNTIF('Grade 16 Girls Div 1'!$D:$D,N$3)</f>
        <v>0</v>
      </c>
      <c r="R23" s="78">
        <f>COUNTIF('Grade 16 Girls Div 1'!$B:$B,R$3)</f>
        <v>0</v>
      </c>
      <c r="S23" s="79">
        <f>COUNTIF('Grade 16 Girls Div 1'!$D:$D,R$3)</f>
        <v>0</v>
      </c>
      <c r="T23" s="78">
        <f>COUNTIF('Grade 16 Girls Div 1'!$B:$B,T$3)</f>
        <v>0</v>
      </c>
      <c r="U23" s="79">
        <f>COUNTIF('Grade 16 Girls Div 1'!$D:$D,T$3)</f>
        <v>0</v>
      </c>
      <c r="V23" s="78">
        <f>COUNTIF('Grade 16 Girls Div 1'!$B:$B,V$3)</f>
        <v>0</v>
      </c>
      <c r="W23" s="79">
        <f>COUNTIF('Grade 16 Girls Div 1'!$D:$D,V$3)</f>
        <v>0</v>
      </c>
      <c r="X23" s="78">
        <f>COUNTIF('Grade 16 Girls Div 1'!$B:$B,X$3)</f>
        <v>0</v>
      </c>
      <c r="Y23" s="79">
        <f>COUNTIF('Grade 16 Girls Div 1'!$D:$D,X$3)</f>
        <v>0</v>
      </c>
      <c r="Z23" s="78">
        <f>COUNTIF('Grade 16 Girls Div 1'!$B:$B,Z$3)</f>
        <v>0</v>
      </c>
      <c r="AA23" s="79">
        <f>COUNTIF('Grade 16 Girls Div 1'!$D:$D,Z$3)</f>
        <v>0</v>
      </c>
      <c r="AB23" s="78">
        <f>COUNTIF('Grade 16 Girls Div 1'!$B:$B,AB$3)</f>
        <v>0</v>
      </c>
      <c r="AC23" s="79">
        <f>COUNTIF('Grade 16 Girls Div 1'!$D:$D,AB$3)</f>
        <v>0</v>
      </c>
      <c r="AD23" s="78">
        <f>COUNTIF('Grade 16 Girls Div 1'!$B:$B,AD$3)</f>
        <v>0</v>
      </c>
      <c r="AE23" s="79">
        <f>COUNTIF('Grade 16 Girls Div 1'!$D:$D,AD$3)</f>
        <v>0</v>
      </c>
      <c r="AF23" s="78">
        <f>COUNTIF('Grade 16 Girls Div 1'!$B:$B,AF$3)</f>
        <v>0</v>
      </c>
      <c r="AG23" s="79">
        <f>COUNTIF('Grade 16 Girls Div 1'!$D:$D,AF$3)</f>
        <v>0</v>
      </c>
      <c r="AH23" s="78">
        <f>COUNTIF('Grade 16 Girls Div 1'!$B:$B,AH$3)</f>
        <v>0</v>
      </c>
      <c r="AI23" s="79">
        <f>COUNTIF('Grade 16 Girls Div 1'!$D:$D,AH$3)</f>
        <v>0</v>
      </c>
      <c r="AJ23" s="78">
        <f>COUNTIF('Grade 16 Girls Div 1'!$B:$B,AJ$3)</f>
        <v>0</v>
      </c>
      <c r="AK23" s="79">
        <f>COUNTIF('Grade 16 Girls Div 1'!$D:$D,AJ$3)</f>
        <v>0</v>
      </c>
      <c r="AL23" s="78">
        <f>COUNTIF('Grade 16 Girls Div 1'!$B:$B,AL$3)</f>
        <v>0</v>
      </c>
      <c r="AM23" s="79">
        <f>COUNTIF('Grade 16 Girls Div 1'!$D:$D,AL$3)</f>
        <v>0</v>
      </c>
      <c r="AN23" s="78">
        <f>COUNTIF('Grade 16 Girls Div 1'!$B:$B,AN$3)</f>
        <v>0</v>
      </c>
      <c r="AO23" s="79">
        <f>COUNTIF('Grade 16 Girls Div 1'!$D:$D,AN$3)</f>
        <v>0</v>
      </c>
      <c r="AP23" s="78">
        <f>COUNTIF('Grade 16 Girls Div 1'!$B:$B,AP$3)</f>
        <v>0</v>
      </c>
      <c r="AQ23" s="79">
        <f>COUNTIF('Grade 16 Girls Div 1'!$D:$D,AP$3)</f>
        <v>0</v>
      </c>
      <c r="AR23" s="78">
        <f>COUNTIF('Grade 16 Girls Div 1'!$B:$B,AR$3)</f>
        <v>0</v>
      </c>
      <c r="AS23" s="79">
        <f>COUNTIF('Grade 16 Girls Div 1'!$D:$D,AR$3)</f>
        <v>0</v>
      </c>
      <c r="AT23" s="78">
        <f>COUNTIF('Grade 16 Girls Div 1'!$B:$B,AT$3)</f>
        <v>0</v>
      </c>
      <c r="AU23" s="79">
        <f>COUNTIF('Grade 16 Girls Div 1'!$D:$D,AT$3)</f>
        <v>0</v>
      </c>
      <c r="AV23" s="78">
        <f>COUNTIF('Grade 16 Girls Div 1'!$B:$B,AV$3)</f>
        <v>0</v>
      </c>
      <c r="AW23" s="79">
        <f>COUNTIF('Grade 16 Girls Div 1'!$D:$D,AV$3)</f>
        <v>1</v>
      </c>
      <c r="AX23" s="78">
        <f>COUNTIF('Grade 16 Girls Div 1'!$B:$B,AX$3)</f>
        <v>0</v>
      </c>
      <c r="AY23" s="79">
        <f>COUNTIF('Grade 16 Girls Div 1'!$D:$D,AX$3)</f>
        <v>0</v>
      </c>
      <c r="AZ23" s="78">
        <f>COUNTIF('Grade 16 Girls Div 1'!$B:$B,AZ$3)</f>
        <v>1</v>
      </c>
      <c r="BA23" s="79">
        <f>COUNTIF('Grade 16 Girls Div 1'!$D:$D,AZ$3)</f>
        <v>0</v>
      </c>
      <c r="BB23" s="78">
        <f>COUNTIF('Grade 16 Girls Div 1'!$B:$B,BB$3)</f>
        <v>0</v>
      </c>
      <c r="BC23" s="79">
        <f>COUNTIF('Grade 16 Girls Div 1'!$D:$D,BB$3)</f>
        <v>0</v>
      </c>
      <c r="BD23" s="78">
        <f>COUNTIF('Grade 16 Girls Div 1'!$B:$B,BD$3)</f>
        <v>1</v>
      </c>
      <c r="BE23" s="79">
        <f>COUNTIF('Grade 16 Girls Div 1'!$D:$D,BD$3)</f>
        <v>1</v>
      </c>
      <c r="BF23" s="78">
        <f>COUNTIF('Grade 16 Girls Div 1'!$B:$B,BF$3)</f>
        <v>0</v>
      </c>
      <c r="BG23" s="79">
        <f>COUNTIF('Grade 16 Girls Div 1'!$D:$D,BF$3)</f>
        <v>0</v>
      </c>
      <c r="BH23" s="78">
        <f>COUNTIF('Grade 16 Girls Div 1'!$B:$B,BH$3)</f>
        <v>0</v>
      </c>
      <c r="BI23" s="79">
        <f>COUNTIF('Grade 16 Girls Div 1'!$D:$D,BH$3)</f>
        <v>0</v>
      </c>
      <c r="BJ23" s="78">
        <f>COUNTIF('Grade 16 Girls Div 1'!$B:$B,BJ$3)</f>
        <v>0</v>
      </c>
      <c r="BK23" s="142">
        <f>COUNTIF('Grade 16 Girls Div 1'!$D:$D,BJ$3)</f>
        <v>0</v>
      </c>
      <c r="BL23" s="78">
        <f>COUNTIF('Grade 16 Girls Div 1'!$B:$B,BL$3)</f>
        <v>0</v>
      </c>
      <c r="BM23" s="142">
        <f>COUNTIF('Grade 16 Girls Div 1'!$D:$D,BL$3)</f>
        <v>0</v>
      </c>
      <c r="BN23" s="78">
        <f>COUNTIF('Grade 16 Girls Div 1'!$B:$B,BN$3)</f>
        <v>0</v>
      </c>
      <c r="BO23" s="142">
        <f>COUNTIF('Grade 16 Girls Div 1'!$D:$D,BN$3)</f>
        <v>0</v>
      </c>
      <c r="BP23" s="78">
        <f>COUNTIF('Grade 16 Girls Div 1'!$B:$B,BP$3)</f>
        <v>0</v>
      </c>
      <c r="BQ23" s="142">
        <f>COUNTIF('Grade 16 Girls Div 1'!$D:$D,BP$3)</f>
        <v>0</v>
      </c>
      <c r="BR23" s="78">
        <f>COUNTIF('Grade 16 Girls Div 1'!$B:$B,BR$3)</f>
        <v>0</v>
      </c>
      <c r="BS23" s="142">
        <f>COUNTIF('Grade 16 Girls Div 1'!$D:$D,BR$3)</f>
        <v>0</v>
      </c>
      <c r="BT23" s="78">
        <f>COUNTIF('Grade 16 Girls Div 1'!$B:$B,BT$3)</f>
        <v>0</v>
      </c>
      <c r="BU23" s="142">
        <f>COUNTIF('Grade 16 Girls Div 1'!$D:$D,BT$3)</f>
        <v>0</v>
      </c>
      <c r="BV23" s="78">
        <f>COUNTIF('Grade 16 Girls Div 1'!$B:$B,BV$3)</f>
        <v>0</v>
      </c>
      <c r="BW23" s="142">
        <f>COUNTIF('Grade 16 Girls Div 1'!$D:$D,BV$3)</f>
        <v>0</v>
      </c>
      <c r="BX23" s="75"/>
      <c r="BY23" s="75"/>
      <c r="BZ23" s="75"/>
      <c r="CA23" s="75"/>
      <c r="CB23" s="75"/>
      <c r="CC23" s="75"/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5"/>
      <c r="CO23" s="75"/>
      <c r="CP23" s="75"/>
      <c r="CQ23" s="75"/>
    </row>
    <row r="24" spans="1:95" s="57" customFormat="1" ht="20.100000000000001" customHeight="1" x14ac:dyDescent="0.3">
      <c r="A24" s="158" t="s">
        <v>104</v>
      </c>
      <c r="B24" s="76">
        <f>SUM(H24+J24+L24+N24+'Statistics Overview'!J25+R24++T24+V24+X24+Z24+AB24+AD24+AF24+AH24+AJ24+AL24+AN24+AP24+AR24+AT24+AV24+AX24+AZ24+BB24+BD24+BF24+BH24+BJ24,BL24,BN24,BP24,BR24,BT24,BV24)</f>
        <v>15</v>
      </c>
      <c r="C24" s="77">
        <f>SUM(I24+K24+M24+O24+'Statistics Overview'!K25+S24+U24+W24+Y24+AA24+AC24+AE24+AG24+AI24+AK24+AM24+AO24+AQ24+AS24+AU24+AW24+AY24+BA24+BC24+BE24+BG24+BI24+BK24,BO24,BQ24,BS24,BU24,BW24)</f>
        <v>1</v>
      </c>
      <c r="D24" s="167">
        <f>B24+'Statistics Overview'!B25+2</f>
        <v>26</v>
      </c>
      <c r="E24" s="74">
        <f>C24+'Statistics Overview'!C25+3</f>
        <v>12</v>
      </c>
      <c r="F24" s="168">
        <f>COUNTIF('Grade 16 Girls Div 2'!$B:$B,F$3)</f>
        <v>26</v>
      </c>
      <c r="G24" s="79">
        <f>COUNTIF('Grade 16 Girls Div 2'!$D:$D,F$3)</f>
        <v>11</v>
      </c>
      <c r="H24" s="168">
        <f>COUNTIF('Grade 16 Girls Div 2'!$B:$B,H$3)</f>
        <v>0</v>
      </c>
      <c r="I24" s="79">
        <f>COUNTIF('Grade 16 Girls Div 2'!$D:$D,H$3)</f>
        <v>0</v>
      </c>
      <c r="J24" s="78">
        <f>COUNTIF('Grade 16 Girls Div 2'!$B:$B,J$3)</f>
        <v>0</v>
      </c>
      <c r="K24" s="79">
        <f>COUNTIF('Grade 16 Girls Div 2'!$D:$D,J$3)</f>
        <v>0</v>
      </c>
      <c r="L24" s="78">
        <f>COUNTIF('Grade 16 Girls Div 2'!$B:$B,L$3)</f>
        <v>0</v>
      </c>
      <c r="M24" s="79">
        <f>COUNTIF('Grade 16 Girls Div 2'!$D:$D,L$3)</f>
        <v>0</v>
      </c>
      <c r="N24" s="78">
        <f>COUNTIF('Grade 16 Girls Div 2'!$B:$B,N$3)</f>
        <v>0</v>
      </c>
      <c r="O24" s="79">
        <f>COUNTIF('Grade 16 Girls Div 2'!$D:$D,N$3)</f>
        <v>0</v>
      </c>
      <c r="R24" s="78">
        <f>COUNTIF('Grade 16 Girls Div 2'!$B:$B,R$3)</f>
        <v>0</v>
      </c>
      <c r="S24" s="79">
        <f>COUNTIF('Grade 16 Girls Div 2'!$D:$D,R$3)</f>
        <v>0</v>
      </c>
      <c r="T24" s="78">
        <f>COUNTIF('Grade 16 Girls Div 2'!$B:$B,T$3)</f>
        <v>0</v>
      </c>
      <c r="U24" s="79">
        <f>COUNTIF('Grade 16 Girls Div 2'!$D:$D,T$3)</f>
        <v>0</v>
      </c>
      <c r="V24" s="78">
        <f>COUNTIF('Grade 16 Girls Div 2'!$B:$B,V$3)</f>
        <v>0</v>
      </c>
      <c r="W24" s="79">
        <f>COUNTIF('Grade 16 Girls Div 2'!$D:$D,V$3)</f>
        <v>0</v>
      </c>
      <c r="X24" s="78">
        <f>COUNTIF('Grade 16 Girls Div 2'!$B:$B,X$3)</f>
        <v>0</v>
      </c>
      <c r="Y24" s="79">
        <f>COUNTIF('Grade 16 Girls Div 2'!$D:$D,X$3)</f>
        <v>0</v>
      </c>
      <c r="Z24" s="78">
        <f>COUNTIF('Grade 16 Girls Div 2'!$B:$B,Z$3)</f>
        <v>0</v>
      </c>
      <c r="AA24" s="79">
        <f>COUNTIF('Grade 16 Girls Div 2'!$D:$D,Z$3)</f>
        <v>0</v>
      </c>
      <c r="AB24" s="78">
        <f>COUNTIF('Grade 16 Girls Div 2'!$B:$B,AB$3)</f>
        <v>0</v>
      </c>
      <c r="AC24" s="79">
        <f>COUNTIF('Grade 16 Girls Div 2'!$D:$D,AB$3)</f>
        <v>0</v>
      </c>
      <c r="AD24" s="78">
        <f>COUNTIF('Grade 16 Girls Div 2'!$B:$B,AD$3)</f>
        <v>0</v>
      </c>
      <c r="AE24" s="79">
        <f>COUNTIF('Grade 16 Girls Div 2'!$D:$D,AD$3)</f>
        <v>0</v>
      </c>
      <c r="AF24" s="78">
        <f>COUNTIF('Grade 16 Girls Div 2'!$B:$B,AF$3)</f>
        <v>0</v>
      </c>
      <c r="AG24" s="79">
        <f>COUNTIF('Grade 16 Girls Div 2'!$D:$D,AF$3)</f>
        <v>0</v>
      </c>
      <c r="AH24" s="78">
        <f>COUNTIF('Grade 16 Girls Div 2'!$B:$B,AH$3)</f>
        <v>0</v>
      </c>
      <c r="AI24" s="79">
        <f>COUNTIF('Grade 16 Girls Div 2'!$D:$D,AH$3)</f>
        <v>0</v>
      </c>
      <c r="AJ24" s="78">
        <f>COUNTIF('Grade 16 Girls Div 2'!$B:$B,AJ$3)</f>
        <v>0</v>
      </c>
      <c r="AK24" s="79">
        <f>COUNTIF('Grade 16 Girls Div 2'!$D:$D,AJ$3)</f>
        <v>0</v>
      </c>
      <c r="AL24" s="78">
        <f>COUNTIF('Grade 16 Girls Div 2'!$B:$B,AL$3)</f>
        <v>0</v>
      </c>
      <c r="AM24" s="79">
        <f>COUNTIF('Grade 16 Girls Div 2'!$D:$D,AL$3)</f>
        <v>0</v>
      </c>
      <c r="AN24" s="78">
        <f>COUNTIF('Grade 16 Girls Div 2'!$B:$B,AN$3)</f>
        <v>0</v>
      </c>
      <c r="AO24" s="79">
        <f>COUNTIF('Grade 16 Girls Div 2'!$D:$D,AN$3)</f>
        <v>0</v>
      </c>
      <c r="AP24" s="78">
        <f>COUNTIF('Grade 16 Girls Div 2'!$B:$B,AP$3)</f>
        <v>0</v>
      </c>
      <c r="AQ24" s="79">
        <f>COUNTIF('Grade 16 Girls Div 2'!$D:$D,AP$3)</f>
        <v>0</v>
      </c>
      <c r="AR24" s="78">
        <f>COUNTIF('Grade 16 Girls Div 2'!$B:$B,AR$3)</f>
        <v>0</v>
      </c>
      <c r="AS24" s="79">
        <f>COUNTIF('Grade 16 Girls Div 2'!$D:$D,AR$3)</f>
        <v>0</v>
      </c>
      <c r="AT24" s="78">
        <f>COUNTIF('Grade 16 Girls Div 2'!$B:$B,AT$3)</f>
        <v>0</v>
      </c>
      <c r="AU24" s="79">
        <f>COUNTIF('Grade 16 Girls Div 2'!$D:$D,AT$3)</f>
        <v>0</v>
      </c>
      <c r="AV24" s="78">
        <f>COUNTIF('Grade 16 Girls Div 2'!$B:$B,AV$3)</f>
        <v>0</v>
      </c>
      <c r="AW24" s="79">
        <f>COUNTIF('Grade 16 Girls Div 2'!$D:$D,AV$3)</f>
        <v>1</v>
      </c>
      <c r="AX24" s="78">
        <f>COUNTIF('Grade 16 Girls Div 2'!$B:$B,AX$3)</f>
        <v>0</v>
      </c>
      <c r="AY24" s="79">
        <f>COUNTIF('Grade 16 Girls Div 2'!$D:$D,AX$3)</f>
        <v>0</v>
      </c>
      <c r="AZ24" s="78">
        <f>COUNTIF('Grade 16 Girls Div 2'!$B:$B,AZ$3)</f>
        <v>0</v>
      </c>
      <c r="BA24" s="79">
        <f>COUNTIF('Grade 16 Girls Div 2'!$D:$D,AZ$3)</f>
        <v>0</v>
      </c>
      <c r="BB24" s="78">
        <f>COUNTIF('Grade 16 Girls Div 2'!$B:$B,BB$3)</f>
        <v>0</v>
      </c>
      <c r="BC24" s="79">
        <f>COUNTIF('Grade 16 Girls Div 2'!$D:$D,BB$3)</f>
        <v>0</v>
      </c>
      <c r="BD24" s="78">
        <f>COUNTIF('Grade 16 Girls Div 2'!$B:$B,BD$3)</f>
        <v>15</v>
      </c>
      <c r="BE24" s="79">
        <f>COUNTIF('Grade 16 Girls Div 2'!$D:$D,BD$3)</f>
        <v>0</v>
      </c>
      <c r="BF24" s="78">
        <f>COUNTIF('Grade 16 Girls Div 2'!$B:$B,BF$3)</f>
        <v>0</v>
      </c>
      <c r="BG24" s="79">
        <f>COUNTIF('Grade 16 Girls Div 2'!$D:$D,BF$3)</f>
        <v>0</v>
      </c>
      <c r="BH24" s="78">
        <f>COUNTIF('Grade 16 Girls Div 2'!$B:$B,BH$3)</f>
        <v>0</v>
      </c>
      <c r="BI24" s="79">
        <f>COUNTIF('Grade 16 Girls Div 2'!$D:$D,BH$3)</f>
        <v>0</v>
      </c>
      <c r="BJ24" s="78">
        <f>COUNTIF('Grade 16 Girls Div 2'!$B:$B,BJ$3)</f>
        <v>0</v>
      </c>
      <c r="BK24" s="142">
        <f>COUNTIF('Grade 16 Girls Div 2'!$D:$D,BJ$3)</f>
        <v>0</v>
      </c>
      <c r="BL24" s="78">
        <f>COUNTIF('Grade 16 Girls Div 2'!$B:$B,BL$3)</f>
        <v>0</v>
      </c>
      <c r="BM24" s="142">
        <f>COUNTIF('Grade 16 Girls Div 2'!$D:$D,BL$3)</f>
        <v>0</v>
      </c>
      <c r="BN24" s="78">
        <f>COUNTIF('Grade 16 Girls Div 2'!$B:$B,BN$3)</f>
        <v>0</v>
      </c>
      <c r="BO24" s="142">
        <f>COUNTIF('Grade 16 Girls Div 2'!$D:$D,BN$3)</f>
        <v>0</v>
      </c>
      <c r="BP24" s="78">
        <f>COUNTIF('Grade 16 Girls Div 2'!$B:$B,BP$3)</f>
        <v>0</v>
      </c>
      <c r="BQ24" s="142">
        <f>COUNTIF('Grade 16 Girls Div 2'!$D:$D,BP$3)</f>
        <v>0</v>
      </c>
      <c r="BR24" s="78">
        <f>COUNTIF('Grade 16 Girls Div 2'!$B:$B,BR$3)</f>
        <v>0</v>
      </c>
      <c r="BS24" s="142">
        <f>COUNTIF('Grade 16 Girls Div 2'!$D:$D,BR$3)</f>
        <v>0</v>
      </c>
      <c r="BT24" s="78">
        <f>COUNTIF('Grade 16 Girls Div 2'!$B:$B,BT$3)</f>
        <v>0</v>
      </c>
      <c r="BU24" s="142">
        <f>COUNTIF('Grade 16 Girls Div 2'!$D:$D,BT$3)</f>
        <v>0</v>
      </c>
      <c r="BV24" s="78">
        <f>COUNTIF('Grade 16 Girls Div 2'!$B:$B,BV$3)</f>
        <v>0</v>
      </c>
      <c r="BW24" s="142">
        <f>COUNTIF('Grade 16 Girls Div 2'!$D:$D,BV$3)</f>
        <v>0</v>
      </c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</row>
    <row r="25" spans="1:95" s="57" customFormat="1" ht="20.100000000000001" customHeight="1" x14ac:dyDescent="0.3">
      <c r="A25" s="158" t="s">
        <v>105</v>
      </c>
      <c r="B25" s="76">
        <f>SUM(H25+J25+L25+N25+'Statistics Overview'!J26+R25++T25+V25+X25+Z25+AB25+AD25+AF25+AH25+AJ25+AL25+AN25+AP25+AR25+AT25+AV25+AX25+AZ25+BB25+BD25+BF25+BH25+BJ25,BL25,BN25,BP25,BR25,BT25,BV25)</f>
        <v>5</v>
      </c>
      <c r="C25" s="77">
        <f>SUM(I25+K25+M25+O25+'Statistics Overview'!K26+S25+U25+W25+Y25+AA25+AC25+AE25+AG25+AI25+AK25+AM25+AO25+AQ25+AS25+AU25+AW25+AY25+BA25+BC25+BE25+BG25+BI25+BK25,BO25,BQ25,BS25,BU25,BW25)</f>
        <v>0</v>
      </c>
      <c r="D25" s="167">
        <f>B25+'Statistics Overview'!B26+2</f>
        <v>19</v>
      </c>
      <c r="E25" s="74">
        <f>C25+'Statistics Overview'!C26+3</f>
        <v>17</v>
      </c>
      <c r="F25" s="168">
        <f>COUNTIF('Grade 15 Girls Div 1'!$B:$B,F$3)</f>
        <v>21</v>
      </c>
      <c r="G25" s="79">
        <f>COUNTIF('Grade 15 Girls Div 1'!$D:$D,F$3)</f>
        <v>16</v>
      </c>
      <c r="H25" s="168">
        <f>COUNTIF('Grade 15 Girls Div 1'!$B:$B,H$3)</f>
        <v>0</v>
      </c>
      <c r="I25" s="79">
        <f>COUNTIF('Grade 15 Girls Div 1'!$D:$D,H$3)</f>
        <v>0</v>
      </c>
      <c r="J25" s="78">
        <f>COUNTIF('Grade 15 Girls Div 1'!$B:$B,J$3)</f>
        <v>0</v>
      </c>
      <c r="K25" s="79">
        <f>COUNTIF('Grade 15 Girls Div 1'!$D:$D,J$3)</f>
        <v>0</v>
      </c>
      <c r="L25" s="78">
        <f>COUNTIF('Grade 15 Girls Div 1'!$B:$B,L$3)</f>
        <v>0</v>
      </c>
      <c r="M25" s="79">
        <f>COUNTIF('Grade 15 Girls Div 1'!$D:$D,L$3)</f>
        <v>0</v>
      </c>
      <c r="N25" s="78">
        <f>COUNTIF('Grade 15 Girls Div 1'!$B:$B,N$3)</f>
        <v>0</v>
      </c>
      <c r="O25" s="79">
        <f>COUNTIF('Grade 15 Girls Div 1'!$D:$D,N$3)</f>
        <v>0</v>
      </c>
      <c r="R25" s="78">
        <f>COUNTIF('Grade 15 Girls Div 1'!$B:$B,R$3)</f>
        <v>0</v>
      </c>
      <c r="S25" s="79">
        <f>COUNTIF('Grade 15 Girls Div 1'!$D:$D,R$3)</f>
        <v>0</v>
      </c>
      <c r="T25" s="78">
        <f>COUNTIF('Grade 15 Girls Div 1'!$B:$B,T$3)</f>
        <v>0</v>
      </c>
      <c r="U25" s="79">
        <f>COUNTIF('Grade 15 Girls Div 1'!$D:$D,T$3)</f>
        <v>0</v>
      </c>
      <c r="V25" s="78">
        <f>COUNTIF('Grade 15 Girls Div 1'!$B:$B,V$3)</f>
        <v>0</v>
      </c>
      <c r="W25" s="79">
        <f>COUNTIF('Grade 15 Girls Div 1'!$D:$D,V$3)</f>
        <v>0</v>
      </c>
      <c r="X25" s="78">
        <f>COUNTIF('Grade 15 Girls Div 1'!$B:$B,X$3)</f>
        <v>0</v>
      </c>
      <c r="Y25" s="79">
        <f>COUNTIF('Grade 15 Girls Div 1'!$D:$D,X$3)</f>
        <v>0</v>
      </c>
      <c r="Z25" s="78">
        <f>COUNTIF('Grade 15 Girls Div 1'!$B:$B,Z$3)</f>
        <v>0</v>
      </c>
      <c r="AA25" s="79">
        <f>COUNTIF('Grade 15 Girls Div 1'!$D:$D,Z$3)</f>
        <v>0</v>
      </c>
      <c r="AB25" s="78">
        <f>COUNTIF('Grade 15 Girls Div 1'!$B:$B,AB$3)</f>
        <v>0</v>
      </c>
      <c r="AC25" s="79">
        <f>COUNTIF('Grade 15 Girls Div 1'!$D:$D,AB$3)</f>
        <v>0</v>
      </c>
      <c r="AD25" s="78">
        <f>COUNTIF('Grade 15 Girls Div 1'!$B:$B,AD$3)</f>
        <v>0</v>
      </c>
      <c r="AE25" s="79">
        <f>COUNTIF('Grade 15 Girls Div 1'!$D:$D,AD$3)</f>
        <v>0</v>
      </c>
      <c r="AF25" s="78">
        <f>COUNTIF('Grade 15 Girls Div 1'!$B:$B,AF$3)</f>
        <v>0</v>
      </c>
      <c r="AG25" s="79">
        <f>COUNTIF('Grade 15 Girls Div 1'!$D:$D,AF$3)</f>
        <v>0</v>
      </c>
      <c r="AH25" s="78">
        <f>COUNTIF('Grade 15 Girls Div 1'!$B:$B,AH$3)</f>
        <v>0</v>
      </c>
      <c r="AI25" s="79">
        <f>COUNTIF('Grade 15 Girls Div 1'!$D:$D,AH$3)</f>
        <v>0</v>
      </c>
      <c r="AJ25" s="78">
        <f>COUNTIF('Grade 15 Girls Div 1'!$B:$B,AJ$3)</f>
        <v>0</v>
      </c>
      <c r="AK25" s="79">
        <f>COUNTIF('Grade 15 Girls Div 1'!$D:$D,AJ$3)</f>
        <v>0</v>
      </c>
      <c r="AL25" s="78">
        <f>COUNTIF('Grade 15 Girls Div 1'!$B:$B,AL$3)</f>
        <v>0</v>
      </c>
      <c r="AM25" s="79">
        <f>COUNTIF('Grade 15 Girls Div 1'!$D:$D,AL$3)</f>
        <v>0</v>
      </c>
      <c r="AN25" s="78">
        <f>COUNTIF('Grade 15 Girls Div 1'!$B:$B,AN$3)</f>
        <v>0</v>
      </c>
      <c r="AO25" s="79">
        <f>COUNTIF('Grade 15 Girls Div 1'!$D:$D,AN$3)</f>
        <v>0</v>
      </c>
      <c r="AP25" s="78">
        <f>COUNTIF('Grade 15 Girls Div 1'!$B:$B,AP$3)</f>
        <v>0</v>
      </c>
      <c r="AQ25" s="79">
        <f>COUNTIF('Grade 15 Girls Div 1'!$D:$D,AP$3)</f>
        <v>0</v>
      </c>
      <c r="AR25" s="78">
        <f>COUNTIF('Grade 15 Girls Div 1'!$B:$B,AR$3)</f>
        <v>0</v>
      </c>
      <c r="AS25" s="79">
        <f>COUNTIF('Grade 15 Girls Div 1'!$D:$D,AR$3)</f>
        <v>0</v>
      </c>
      <c r="AT25" s="78">
        <f>COUNTIF('Grade 15 Girls Div 1'!$B:$B,AT$3)</f>
        <v>0</v>
      </c>
      <c r="AU25" s="79">
        <f>COUNTIF('Grade 15 Girls Div 1'!$D:$D,AT$3)</f>
        <v>0</v>
      </c>
      <c r="AV25" s="78">
        <f>COUNTIF('Grade 15 Girls Div 1'!$B:$B,AV$3)</f>
        <v>0</v>
      </c>
      <c r="AW25" s="79">
        <f>COUNTIF('Grade 15 Girls Div 1'!$D:$D,AV$3)</f>
        <v>0</v>
      </c>
      <c r="AX25" s="78">
        <f>COUNTIF('Grade 15 Girls Div 1'!$B:$B,AX$3)</f>
        <v>0</v>
      </c>
      <c r="AY25" s="79">
        <f>COUNTIF('Grade 15 Girls Div 1'!$D:$D,AX$3)</f>
        <v>0</v>
      </c>
      <c r="AZ25" s="78">
        <f>COUNTIF('Grade 15 Girls Div 1'!$B:$B,AZ$3)</f>
        <v>0</v>
      </c>
      <c r="BA25" s="79">
        <f>COUNTIF('Grade 15 Girls Div 1'!$D:$D,AZ$3)</f>
        <v>0</v>
      </c>
      <c r="BB25" s="78">
        <f>COUNTIF('Grade 15 Girls Div 1'!$B:$B,BB$3)</f>
        <v>0</v>
      </c>
      <c r="BC25" s="79">
        <f>COUNTIF('Grade 15 Girls Div 1'!$D:$D,BB$3)</f>
        <v>0</v>
      </c>
      <c r="BD25" s="78">
        <f>COUNTIF('Grade 15 Girls Div 1'!$B:$B,BD$3)</f>
        <v>5</v>
      </c>
      <c r="BE25" s="79">
        <f>COUNTIF('Grade 15 Girls Div 1'!$D:$D,BD$3)</f>
        <v>0</v>
      </c>
      <c r="BF25" s="78">
        <f>COUNTIF('Grade 15 Girls Div 1'!$B:$B,BF$3)</f>
        <v>0</v>
      </c>
      <c r="BG25" s="79">
        <f>COUNTIF('Grade 15 Girls Div 1'!$D:$D,BF$3)</f>
        <v>0</v>
      </c>
      <c r="BH25" s="78">
        <f>COUNTIF('Grade 15 Girls Div 1'!$B:$B,BH$3)</f>
        <v>0</v>
      </c>
      <c r="BI25" s="79">
        <f>COUNTIF('Grade 15 Girls Div 1'!$D:$D,BH$3)</f>
        <v>0</v>
      </c>
      <c r="BJ25" s="78">
        <f>COUNTIF('Grade 15 Girls Div 1'!$B:$B,BJ$3)</f>
        <v>0</v>
      </c>
      <c r="BK25" s="142">
        <f>COUNTIF('Grade 15 Girls Div 1'!$D:$D,BJ$3)</f>
        <v>0</v>
      </c>
      <c r="BL25" s="78">
        <f>COUNTIF('Grade 15 Girls Div 1'!$B:$B,BL$3)</f>
        <v>0</v>
      </c>
      <c r="BM25" s="142">
        <f>COUNTIF('Grade 15 Girls Div 1'!$D:$D,BL$3)</f>
        <v>0</v>
      </c>
      <c r="BN25" s="78">
        <f>COUNTIF('Grade 15 Girls Div 1'!$B:$B,BN$3)</f>
        <v>0</v>
      </c>
      <c r="BO25" s="142">
        <f>COUNTIF('Grade 15 Girls Div 1'!$D:$D,BN$3)</f>
        <v>0</v>
      </c>
      <c r="BP25" s="78">
        <f>COUNTIF('Grade 15 Girls Div 1'!$B:$B,BP$3)</f>
        <v>0</v>
      </c>
      <c r="BQ25" s="142">
        <f>COUNTIF('Grade 15 Girls Div 1'!$D:$D,BP$3)</f>
        <v>0</v>
      </c>
      <c r="BR25" s="78">
        <f>COUNTIF('Grade 15 Girls Div 1'!$B:$B,BR$3)</f>
        <v>0</v>
      </c>
      <c r="BS25" s="142">
        <f>COUNTIF('Grade 15 Girls Div 1'!$D:$D,BR$3)</f>
        <v>0</v>
      </c>
      <c r="BT25" s="78">
        <f>COUNTIF('Grade 15 Girls Div 1'!$B:$B,BT$3)</f>
        <v>0</v>
      </c>
      <c r="BU25" s="142">
        <f>COUNTIF('Grade 15 Girls Div 1'!$D:$D,BT$3)</f>
        <v>0</v>
      </c>
      <c r="BV25" s="78">
        <f>COUNTIF('Grade 15 Girls Div 1'!$B:$B,BV$3)</f>
        <v>0</v>
      </c>
      <c r="BW25" s="142">
        <f>COUNTIF('Grade 15 Girls Div 1'!$D:$D,BV$3)</f>
        <v>0</v>
      </c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</row>
    <row r="26" spans="1:95" s="57" customFormat="1" ht="20.100000000000001" customHeight="1" x14ac:dyDescent="0.3">
      <c r="A26" s="158" t="s">
        <v>106</v>
      </c>
      <c r="B26" s="76">
        <f>SUM(H26+J26+L26+N26+'Statistics Overview'!J27+R26++T26+V26+X26+Z26+AB26+AD26+AF26+AH26+AJ26+AL26+AN26+AP26+AR26+AT26+AV26+AX26+AZ26+BB26+BD26+BF26+BH26+BJ26,BL26,BN26,BP26,BR26,BT26,BV26)</f>
        <v>14</v>
      </c>
      <c r="C26" s="77">
        <f>SUM(I26+K26+M26+O26+'Statistics Overview'!K27+S26+U26+W26+Y26+AA26+AC26+AE26+AG26+AI26+AK26+AM26+AO26+AQ26+AS26+AU26+AW26+AY26+BA26+BC26+BE26+BG26+BI26+BK26,BO26,BQ26,BS26,BU26,BW26)</f>
        <v>0</v>
      </c>
      <c r="D26" s="167">
        <f>B26+'Statistics Overview'!B27+2</f>
        <v>17</v>
      </c>
      <c r="E26" s="74">
        <f>C26+'Statistics Overview'!C27+3</f>
        <v>4</v>
      </c>
      <c r="F26" s="168">
        <f>COUNTIF('Grade 15 Girls Div 2'!$B:$B,F$3)</f>
        <v>17</v>
      </c>
      <c r="G26" s="79">
        <f>COUNTIF('Grade 15 Girls Div 2'!$D:$D,F$3)</f>
        <v>3</v>
      </c>
      <c r="H26" s="168">
        <f>COUNTIF('Grade 15 Girls Div 2'!$B:$B,H$3)</f>
        <v>0</v>
      </c>
      <c r="I26" s="79">
        <f>COUNTIF('Grade 15 Girls Div 2'!$D:$D,H$3)</f>
        <v>0</v>
      </c>
      <c r="J26" s="78">
        <f>COUNTIF('Grade 15 Girls Div 2'!$B:$B,J$3)</f>
        <v>0</v>
      </c>
      <c r="K26" s="79">
        <f>COUNTIF('Grade 15 Girls Div 2'!$D:$D,J$3)</f>
        <v>0</v>
      </c>
      <c r="L26" s="78">
        <f>COUNTIF('Grade 15 Girls Div 2'!$B:$B,L$3)</f>
        <v>0</v>
      </c>
      <c r="M26" s="79">
        <f>COUNTIF('Grade 15 Girls Div 2'!$D:$D,L$3)</f>
        <v>0</v>
      </c>
      <c r="N26" s="78">
        <f>COUNTIF('Grade 15 Girls Div 2'!$B:$B,N$3)</f>
        <v>0</v>
      </c>
      <c r="O26" s="79">
        <f>COUNTIF('Grade 15 Girls Div 2'!$D:$D,N$3)</f>
        <v>0</v>
      </c>
      <c r="R26" s="78">
        <f>COUNTIF('Grade 15 Girls Div 2'!$B:$B,R$3)</f>
        <v>0</v>
      </c>
      <c r="S26" s="79">
        <f>COUNTIF('Grade 15 Girls Div 2'!$D:$D,R$3)</f>
        <v>0</v>
      </c>
      <c r="T26" s="78">
        <f>COUNTIF('Grade 15 Girls Div 2'!$B:$B,T$3)</f>
        <v>0</v>
      </c>
      <c r="U26" s="79">
        <f>COUNTIF('Grade 15 Girls Div 2'!$D:$D,T$3)</f>
        <v>0</v>
      </c>
      <c r="V26" s="78">
        <f>COUNTIF('Grade 15 Girls Div 2'!$B:$B,V$3)</f>
        <v>0</v>
      </c>
      <c r="W26" s="79">
        <f>COUNTIF('Grade 15 Girls Div 2'!$D:$D,V$3)</f>
        <v>0</v>
      </c>
      <c r="X26" s="78">
        <f>COUNTIF('Grade 15 Girls Div 2'!$B:$B,X$3)</f>
        <v>0</v>
      </c>
      <c r="Y26" s="79">
        <f>COUNTIF('Grade 15 Girls Div 2'!$D:$D,X$3)</f>
        <v>0</v>
      </c>
      <c r="Z26" s="78">
        <f>COUNTIF('Grade 15 Girls Div 2'!$B:$B,Z$3)</f>
        <v>0</v>
      </c>
      <c r="AA26" s="79">
        <f>COUNTIF('Grade 15 Girls Div 2'!$D:$D,Z$3)</f>
        <v>0</v>
      </c>
      <c r="AB26" s="78">
        <f>COUNTIF('Grade 15 Girls Div 2'!$B:$B,AB$3)</f>
        <v>0</v>
      </c>
      <c r="AC26" s="79">
        <f>COUNTIF('Grade 15 Girls Div 2'!$D:$D,AB$3)</f>
        <v>0</v>
      </c>
      <c r="AD26" s="78">
        <f>COUNTIF('Grade 15 Girls Div 2'!$B:$B,AD$3)</f>
        <v>0</v>
      </c>
      <c r="AE26" s="79">
        <f>COUNTIF('Grade 15 Girls Div 2'!$D:$D,AD$3)</f>
        <v>0</v>
      </c>
      <c r="AF26" s="78">
        <f>COUNTIF('Grade 15 Girls Div 2'!$B:$B,AF$3)</f>
        <v>0</v>
      </c>
      <c r="AG26" s="79">
        <f>COUNTIF('Grade 15 Girls Div 2'!$D:$D,AF$3)</f>
        <v>0</v>
      </c>
      <c r="AH26" s="78">
        <f>COUNTIF('Grade 15 Girls Div 2'!$B:$B,AH$3)</f>
        <v>0</v>
      </c>
      <c r="AI26" s="79">
        <f>COUNTIF('Grade 15 Girls Div 2'!$D:$D,AH$3)</f>
        <v>0</v>
      </c>
      <c r="AJ26" s="78">
        <f>COUNTIF('Grade 15 Girls Div 2'!$B:$B,AJ$3)</f>
        <v>0</v>
      </c>
      <c r="AK26" s="79">
        <f>COUNTIF('Grade 15 Girls Div 2'!$D:$D,AJ$3)</f>
        <v>0</v>
      </c>
      <c r="AL26" s="78">
        <f>COUNTIF('Grade 15 Girls Div 2'!$B:$B,AL$3)</f>
        <v>0</v>
      </c>
      <c r="AM26" s="79">
        <f>COUNTIF('Grade 15 Girls Div 2'!$D:$D,AL$3)</f>
        <v>0</v>
      </c>
      <c r="AN26" s="78">
        <f>COUNTIF('Grade 15 Girls Div 2'!$B:$B,AN$3)</f>
        <v>0</v>
      </c>
      <c r="AO26" s="79">
        <f>COUNTIF('Grade 15 Girls Div 2'!$D:$D,AN$3)</f>
        <v>0</v>
      </c>
      <c r="AP26" s="78">
        <f>COUNTIF('Grade 15 Girls Div 2'!$B:$B,AP$3)</f>
        <v>0</v>
      </c>
      <c r="AQ26" s="79">
        <f>COUNTIF('Grade 15 Girls Div 2'!$D:$D,AP$3)</f>
        <v>0</v>
      </c>
      <c r="AR26" s="78">
        <f>COUNTIF('Grade 15 Girls Div 2'!$B:$B,AR$3)</f>
        <v>0</v>
      </c>
      <c r="AS26" s="79">
        <f>COUNTIF('Grade 15 Girls Div 2'!$D:$D,AR$3)</f>
        <v>0</v>
      </c>
      <c r="AT26" s="78">
        <f>COUNTIF('Grade 15 Girls Div 2'!$B:$B,AT$3)</f>
        <v>0</v>
      </c>
      <c r="AU26" s="79">
        <f>COUNTIF('Grade 15 Girls Div 2'!$D:$D,AT$3)</f>
        <v>0</v>
      </c>
      <c r="AV26" s="78">
        <f>COUNTIF('Grade 15 Girls Div 2'!$B:$B,AV$3)</f>
        <v>0</v>
      </c>
      <c r="AW26" s="79">
        <f>COUNTIF('Grade 15 Girls Div 2'!$D:$D,AV$3)</f>
        <v>0</v>
      </c>
      <c r="AX26" s="78">
        <f>COUNTIF('Grade 15 Girls Div 2'!$B:$B,AX$3)</f>
        <v>0</v>
      </c>
      <c r="AY26" s="79">
        <f>COUNTIF('Grade 15 Girls Div 2'!$D:$D,AX$3)</f>
        <v>0</v>
      </c>
      <c r="AZ26" s="78">
        <f>COUNTIF('Grade 15 Girls Div 2'!$B:$B,AZ$3)</f>
        <v>0</v>
      </c>
      <c r="BA26" s="79">
        <f>COUNTIF('Grade 15 Girls Div 2'!$D:$D,AZ$3)</f>
        <v>0</v>
      </c>
      <c r="BB26" s="78">
        <f>COUNTIF('Grade 15 Girls Div 2'!$B:$B,BB$3)</f>
        <v>0</v>
      </c>
      <c r="BC26" s="79">
        <f>COUNTIF('Grade 15 Girls Div 2'!$D:$D,BB$3)</f>
        <v>0</v>
      </c>
      <c r="BD26" s="78">
        <f>COUNTIF('Grade 15 Girls Div 2'!$B:$B,BD$3)</f>
        <v>14</v>
      </c>
      <c r="BE26" s="79">
        <f>COUNTIF('Grade 15 Girls Div 2'!$D:$D,BD$3)</f>
        <v>0</v>
      </c>
      <c r="BF26" s="78">
        <f>COUNTIF('Grade 15 Girls Div 2'!$B:$B,BF$3)</f>
        <v>0</v>
      </c>
      <c r="BG26" s="79">
        <f>COUNTIF('Grade 15 Girls Div 2'!$D:$D,BF$3)</f>
        <v>0</v>
      </c>
      <c r="BH26" s="78">
        <f>COUNTIF('Grade 15 Girls Div 2'!$B:$B,BH$3)</f>
        <v>0</v>
      </c>
      <c r="BI26" s="79">
        <f>COUNTIF('Grade 15 Girls Div 2'!$D:$D,BH$3)</f>
        <v>0</v>
      </c>
      <c r="BJ26" s="78">
        <f>COUNTIF('Grade 15 Girls Div 2'!$B:$B,BJ$3)</f>
        <v>0</v>
      </c>
      <c r="BK26" s="142">
        <f>COUNTIF('Grade 15 Girls Div 2'!$D:$D,BJ$3)</f>
        <v>0</v>
      </c>
      <c r="BL26" s="78">
        <f>COUNTIF('Grade 15 Girls Div 2'!$B:$B,BL$3)</f>
        <v>0</v>
      </c>
      <c r="BM26" s="142">
        <f>COUNTIF('Grade 15 Girls Div 2'!$D:$D,BL$3)</f>
        <v>0</v>
      </c>
      <c r="BN26" s="78">
        <f>COUNTIF('Grade 15 Girls Div 2'!$B:$B,BN$3)</f>
        <v>0</v>
      </c>
      <c r="BO26" s="142">
        <f>COUNTIF('Grade 15 Girls Div 2'!$D:$D,BN$3)</f>
        <v>0</v>
      </c>
      <c r="BP26" s="78">
        <f>COUNTIF('Grade 15 Girls Div 2'!$B:$B,BP$3)</f>
        <v>0</v>
      </c>
      <c r="BQ26" s="142">
        <f>COUNTIF('Grade 15 Girls Div 2'!$D:$D,BP$3)</f>
        <v>0</v>
      </c>
      <c r="BR26" s="78">
        <f>COUNTIF('Grade 15 Girls Div 2'!$B:$B,BR$3)</f>
        <v>0</v>
      </c>
      <c r="BS26" s="142">
        <f>COUNTIF('Grade 15 Girls Div 2'!$D:$D,BR$3)</f>
        <v>0</v>
      </c>
      <c r="BT26" s="78">
        <f>COUNTIF('Grade 15 Girls Div 2'!$B:$B,BT$3)</f>
        <v>0</v>
      </c>
      <c r="BU26" s="142">
        <f>COUNTIF('Grade 15 Girls Div 2'!$D:$D,BT$3)</f>
        <v>0</v>
      </c>
      <c r="BV26" s="78">
        <f>COUNTIF('Grade 15 Girls Div 2'!$B:$B,BV$3)</f>
        <v>0</v>
      </c>
      <c r="BW26" s="142">
        <f>COUNTIF('Grade 15 Girls Div 2'!$D:$D,BV$3)</f>
        <v>0</v>
      </c>
      <c r="BX26" s="75"/>
      <c r="BY26" s="75"/>
      <c r="BZ26" s="75"/>
      <c r="CA26" s="75"/>
      <c r="CB26" s="75"/>
      <c r="CC26" s="75"/>
      <c r="CD26" s="75"/>
      <c r="CE26" s="75"/>
      <c r="CF26" s="75"/>
      <c r="CG26" s="75"/>
      <c r="CH26" s="75"/>
      <c r="CI26" s="75"/>
      <c r="CJ26" s="75"/>
      <c r="CK26" s="75"/>
      <c r="CL26" s="75"/>
      <c r="CM26" s="75"/>
      <c r="CN26" s="75"/>
      <c r="CO26" s="75"/>
      <c r="CP26" s="75"/>
      <c r="CQ26" s="75"/>
    </row>
    <row r="27" spans="1:95" s="57" customFormat="1" ht="20.100000000000001" customHeight="1" x14ac:dyDescent="0.3">
      <c r="A27" s="158" t="s">
        <v>107</v>
      </c>
      <c r="B27" s="76">
        <f>SUM(H27+J27+L27+N27+'Statistics Overview'!J28+R27++T27+V27+X27+Z27+AB27+AD27+AF27+AH27+AJ27+AL27+AN27+AP27+AR27+AT27+AV27+AX27+AZ27+BB27+BD27+BF27+BH27+BJ27,BL27,BN27,BP27,BR27,BT27,BV27)</f>
        <v>3</v>
      </c>
      <c r="C27" s="77">
        <f>SUM(I27+K27+M27+O27+'Statistics Overview'!K28+S27+U27+W27+Y27+AA27+AC27+AE27+AG27+AI27+AK27+AM27+AO27+AQ27+AS27+AU27+AW27+AY27+BA27+BC27+BE27+BG27+BI27+BK27,BO27,BQ27,BS27,BU27,BW27)</f>
        <v>2</v>
      </c>
      <c r="D27" s="167">
        <f>B27+'Statistics Overview'!B28+2</f>
        <v>30</v>
      </c>
      <c r="E27" s="74">
        <f>C27+'Statistics Overview'!C28+3</f>
        <v>29</v>
      </c>
      <c r="F27" s="168">
        <f>COUNTIF('Grade 14 Girls Div 1'!$B:$B,F$3)</f>
        <v>33</v>
      </c>
      <c r="G27" s="79">
        <f>COUNTIF('Grade 14 Girls Div 1'!$D:$D,F$3)</f>
        <v>29</v>
      </c>
      <c r="H27" s="168">
        <f>COUNTIF('Grade 14 Girls Div 1'!$B:$B,H$3)</f>
        <v>0</v>
      </c>
      <c r="I27" s="79">
        <f>COUNTIF('Grade 14 Girls Div 1'!$D:$D,H$3)</f>
        <v>0</v>
      </c>
      <c r="J27" s="78">
        <f>COUNTIF('Grade 14 Girls Div 1'!$B:$B,J$3)</f>
        <v>0</v>
      </c>
      <c r="K27" s="79">
        <f>COUNTIF('Grade 14 Girls Div 1'!$D:$D,J$3)</f>
        <v>0</v>
      </c>
      <c r="L27" s="78">
        <f>COUNTIF('Grade 14 Girls Div 1'!$B:$B,L$3)</f>
        <v>0</v>
      </c>
      <c r="M27" s="79">
        <f>COUNTIF('Grade 14 Girls Div 1'!$D:$D,L$3)</f>
        <v>0</v>
      </c>
      <c r="N27" s="78">
        <f>COUNTIF('Grade 14 Girls Div 1'!$B:$B,N$3)</f>
        <v>0</v>
      </c>
      <c r="O27" s="79">
        <f>COUNTIF('Grade 14 Girls Div 1'!$D:$D,N$3)</f>
        <v>0</v>
      </c>
      <c r="R27" s="78">
        <f>COUNTIF('Grade 14 Girls Div 1'!$B:$B,R$3)</f>
        <v>0</v>
      </c>
      <c r="S27" s="79">
        <f>COUNTIF('Grade 14 Girls Div 1'!$D:$D,R$3)</f>
        <v>0</v>
      </c>
      <c r="T27" s="78">
        <f>COUNTIF('Grade 14 Girls Div 1'!$B:$B,T$3)</f>
        <v>0</v>
      </c>
      <c r="U27" s="79">
        <f>COUNTIF('Grade 14 Girls Div 1'!$D:$D,T$3)</f>
        <v>0</v>
      </c>
      <c r="V27" s="78">
        <f>COUNTIF('Grade 14 Girls Div 1'!$B:$B,V$3)</f>
        <v>0</v>
      </c>
      <c r="W27" s="79">
        <f>COUNTIF('Grade 14 Girls Div 1'!$D:$D,V$3)</f>
        <v>0</v>
      </c>
      <c r="X27" s="78">
        <f>COUNTIF('Grade 14 Girls Div 1'!$B:$B,X$3)</f>
        <v>0</v>
      </c>
      <c r="Y27" s="79">
        <f>COUNTIF('Grade 14 Girls Div 1'!$D:$D,X$3)</f>
        <v>0</v>
      </c>
      <c r="Z27" s="78">
        <f>COUNTIF('Grade 14 Girls Div 1'!$B:$B,Z$3)</f>
        <v>0</v>
      </c>
      <c r="AA27" s="79">
        <f>COUNTIF('Grade 14 Girls Div 1'!$D:$D,Z$3)</f>
        <v>0</v>
      </c>
      <c r="AB27" s="78">
        <f>COUNTIF('Grade 14 Girls Div 1'!$B:$B,AB$3)</f>
        <v>0</v>
      </c>
      <c r="AC27" s="79">
        <f>COUNTIF('Grade 14 Girls Div 1'!$D:$D,AB$3)</f>
        <v>0</v>
      </c>
      <c r="AD27" s="78">
        <f>COUNTIF('Grade 14 Girls Div 1'!$B:$B,AD$3)</f>
        <v>0</v>
      </c>
      <c r="AE27" s="79">
        <f>COUNTIF('Grade 14 Girls Div 1'!$D:$D,AD$3)</f>
        <v>0</v>
      </c>
      <c r="AF27" s="78">
        <f>COUNTIF('Grade 14 Girls Div 1'!$B:$B,AF$3)</f>
        <v>0</v>
      </c>
      <c r="AG27" s="79">
        <f>COUNTIF('Grade 14 Girls Div 1'!$D:$D,AF$3)</f>
        <v>0</v>
      </c>
      <c r="AH27" s="78">
        <f>COUNTIF('Grade 14 Girls Div 1'!$B:$B,AH$3)</f>
        <v>0</v>
      </c>
      <c r="AI27" s="79">
        <f>COUNTIF('Grade 14 Girls Div 1'!$D:$D,AH$3)</f>
        <v>0</v>
      </c>
      <c r="AJ27" s="78">
        <f>COUNTIF('Grade 14 Girls Div 1'!$B:$B,AJ$3)</f>
        <v>0</v>
      </c>
      <c r="AK27" s="79">
        <f>COUNTIF('Grade 14 Girls Div 1'!$D:$D,AJ$3)</f>
        <v>0</v>
      </c>
      <c r="AL27" s="78">
        <f>COUNTIF('Grade 14 Girls Div 1'!$B:$B,AL$3)</f>
        <v>0</v>
      </c>
      <c r="AM27" s="79">
        <f>COUNTIF('Grade 14 Girls Div 1'!$D:$D,AL$3)</f>
        <v>0</v>
      </c>
      <c r="AN27" s="78">
        <f>COUNTIF('Grade 14 Girls Div 1'!$B:$B,AN$3)</f>
        <v>0</v>
      </c>
      <c r="AO27" s="79">
        <f>COUNTIF('Grade 14 Girls Div 1'!$D:$D,AN$3)</f>
        <v>0</v>
      </c>
      <c r="AP27" s="78">
        <f>COUNTIF('Grade 14 Girls Div 1'!$B:$B,AP$3)</f>
        <v>0</v>
      </c>
      <c r="AQ27" s="79">
        <f>COUNTIF('Grade 14 Girls Div 1'!$D:$D,AP$3)</f>
        <v>0</v>
      </c>
      <c r="AR27" s="78">
        <f>COUNTIF('Grade 14 Girls Div 1'!$B:$B,AR$3)</f>
        <v>0</v>
      </c>
      <c r="AS27" s="79">
        <f>COUNTIF('Grade 14 Girls Div 1'!$D:$D,AR$3)</f>
        <v>0</v>
      </c>
      <c r="AT27" s="78">
        <f>COUNTIF('Grade 14 Girls Div 1'!$B:$B,AT$3)</f>
        <v>0</v>
      </c>
      <c r="AU27" s="79">
        <f>COUNTIF('Grade 14 Girls Div 1'!$D:$D,AT$3)</f>
        <v>0</v>
      </c>
      <c r="AV27" s="78">
        <f>COUNTIF('Grade 14 Girls Div 1'!$B:$B,AV$3)</f>
        <v>2</v>
      </c>
      <c r="AW27" s="79">
        <f>COUNTIF('Grade 14 Girls Div 1'!$D:$D,AV$3)</f>
        <v>1</v>
      </c>
      <c r="AX27" s="78">
        <f>COUNTIF('Grade 14 Girls Div 1'!$B:$B,AX$3)</f>
        <v>0</v>
      </c>
      <c r="AY27" s="79">
        <f>COUNTIF('Grade 14 Girls Div 1'!$D:$D,AX$3)</f>
        <v>0</v>
      </c>
      <c r="AZ27" s="78">
        <f>COUNTIF('Grade 14 Girls Div 1'!$B:$B,AZ$3)</f>
        <v>0</v>
      </c>
      <c r="BA27" s="79">
        <f>COUNTIF('Grade 14 Girls Div 1'!$D:$D,AZ$3)</f>
        <v>1</v>
      </c>
      <c r="BB27" s="78">
        <f>COUNTIF('Grade 14 Girls Div 1'!$B:$B,BB$3)</f>
        <v>0</v>
      </c>
      <c r="BC27" s="79">
        <f>COUNTIF('Grade 14 Girls Div 1'!$D:$D,BB$3)</f>
        <v>0</v>
      </c>
      <c r="BD27" s="78">
        <f>COUNTIF('Grade 14 Girls Div 1'!$B:$B,BD$3)</f>
        <v>1</v>
      </c>
      <c r="BE27" s="79">
        <f>COUNTIF('Grade 14 Girls Div 1'!$D:$D,BD$3)</f>
        <v>0</v>
      </c>
      <c r="BF27" s="78">
        <f>COUNTIF('Grade 14 Girls Div 1'!$B:$B,BF$3)</f>
        <v>0</v>
      </c>
      <c r="BG27" s="79">
        <f>COUNTIF('Grade 14 Girls Div 1'!$D:$D,BF$3)</f>
        <v>0</v>
      </c>
      <c r="BH27" s="78">
        <f>COUNTIF('Grade 14 Girls Div 1'!$B:$B,BH$3)</f>
        <v>0</v>
      </c>
      <c r="BI27" s="79">
        <f>COUNTIF('Grade 14 Girls Div 1'!$D:$D,BH$3)</f>
        <v>0</v>
      </c>
      <c r="BJ27" s="78">
        <f>COUNTIF('Grade 14 Girls Div 1'!$B:$B,BJ$3)</f>
        <v>0</v>
      </c>
      <c r="BK27" s="142">
        <f>COUNTIF('Grade 14 Girls Div 1'!$D:$D,BJ$3)</f>
        <v>0</v>
      </c>
      <c r="BL27" s="78">
        <f>COUNTIF('Grade 14 Girls Div 1'!$B:$B,BL$3)</f>
        <v>0</v>
      </c>
      <c r="BM27" s="142">
        <f>COUNTIF('Grade 14 Girls Div 1'!$D:$D,BL$3)</f>
        <v>0</v>
      </c>
      <c r="BN27" s="78">
        <f>COUNTIF('Grade 14 Girls Div 1'!$B:$B,BN$3)</f>
        <v>0</v>
      </c>
      <c r="BO27" s="142">
        <f>COUNTIF('Grade 14 Girls Div 1'!$D:$D,BN$3)</f>
        <v>0</v>
      </c>
      <c r="BP27" s="78">
        <f>COUNTIF('Grade 14 Girls Div 1'!$B:$B,BP$3)</f>
        <v>0</v>
      </c>
      <c r="BQ27" s="142">
        <f>COUNTIF('Grade 14 Girls Div 1'!$D:$D,BP$3)</f>
        <v>0</v>
      </c>
      <c r="BR27" s="78">
        <f>COUNTIF('Grade 14 Girls Div 1'!$B:$B,BR$3)</f>
        <v>0</v>
      </c>
      <c r="BS27" s="142">
        <f>COUNTIF('Grade 14 Girls Div 1'!$D:$D,BR$3)</f>
        <v>0</v>
      </c>
      <c r="BT27" s="78">
        <f>COUNTIF('Grade 14 Girls Div 1'!$B:$B,BT$3)</f>
        <v>0</v>
      </c>
      <c r="BU27" s="142">
        <f>COUNTIF('Grade 14 Girls Div 1'!$D:$D,BT$3)</f>
        <v>0</v>
      </c>
      <c r="BV27" s="78">
        <f>COUNTIF('Grade 14 Girls Div 1'!$B:$B,BV$3)</f>
        <v>0</v>
      </c>
      <c r="BW27" s="142">
        <f>COUNTIF('Grade 14 Girls Div 1'!$D:$D,BV$3)</f>
        <v>0</v>
      </c>
      <c r="BX27" s="75"/>
      <c r="BY27" s="75"/>
      <c r="BZ27" s="75"/>
      <c r="CA27" s="75"/>
      <c r="CB27" s="75"/>
      <c r="CC27" s="75"/>
      <c r="CD27" s="75"/>
      <c r="CE27" s="75"/>
      <c r="CF27" s="75"/>
      <c r="CG27" s="75"/>
      <c r="CH27" s="75"/>
      <c r="CI27" s="75"/>
      <c r="CJ27" s="75"/>
      <c r="CK27" s="75"/>
      <c r="CL27" s="75"/>
      <c r="CM27" s="75"/>
      <c r="CN27" s="75"/>
      <c r="CO27" s="75"/>
      <c r="CP27" s="75"/>
      <c r="CQ27" s="75"/>
    </row>
    <row r="28" spans="1:95" s="57" customFormat="1" ht="20.100000000000001" customHeight="1" x14ac:dyDescent="0.3">
      <c r="A28" s="158" t="s">
        <v>108</v>
      </c>
      <c r="B28" s="76">
        <f>SUM(H28+J28+L28+N28+'Statistics Overview'!J29+R28++T28+V28+X28+Z28+AB28+AD28+AF28+AH28+AJ28+AL28+AN28+AP28+AR28+AT28+AV28+AX28+AZ28+BB28+BD28+BF28+BH28+BJ28,BL28,BN28,BP28,BR28,BT28,BV28)</f>
        <v>16</v>
      </c>
      <c r="C28" s="77">
        <f>SUM(I28+K28+M28+O28+'Statistics Overview'!K29+S28+U28+W28+Y28+AA28+AC28+AE28+AG28+AI28+AK28+AM28+AO28+AQ28+AS28+AU28+AW28+AY28+BA28+BC28+BE28+BG28+BI28+BK28,BO28,BQ28,BS28,BU28,BW28)</f>
        <v>0</v>
      </c>
      <c r="D28" s="167">
        <f>B28+'Statistics Overview'!B29+2</f>
        <v>26</v>
      </c>
      <c r="E28" s="74">
        <f>C28+'Statistics Overview'!C29+3</f>
        <v>10</v>
      </c>
      <c r="F28" s="168">
        <f>COUNTIF('Grade 14 Girls Div 2'!$B:$B,F$3)</f>
        <v>26</v>
      </c>
      <c r="G28" s="79">
        <f>COUNTIF('Grade 14 Girls Div 2'!$D:$D,F$3)</f>
        <v>9</v>
      </c>
      <c r="H28" s="168">
        <f>COUNTIF('Grade 14 Girls Div 2'!$B:$B,H$3)</f>
        <v>0</v>
      </c>
      <c r="I28" s="79">
        <f>COUNTIF('Grade 14 Girls Div 2'!$D:$D,H$3)</f>
        <v>0</v>
      </c>
      <c r="J28" s="78">
        <f>COUNTIF('Grade 14 Girls Div 2'!$B:$B,J$3)</f>
        <v>0</v>
      </c>
      <c r="K28" s="79">
        <f>COUNTIF('Grade 14 Girls Div 2'!$D:$D,J$3)</f>
        <v>0</v>
      </c>
      <c r="L28" s="78">
        <f>COUNTIF('Grade 14 Girls Div 2'!$B:$B,L$3)</f>
        <v>0</v>
      </c>
      <c r="M28" s="79">
        <f>COUNTIF('Grade 14 Girls Div 2'!$D:$D,L$3)</f>
        <v>0</v>
      </c>
      <c r="N28" s="78">
        <f>COUNTIF('Grade 14 Girls Div 2'!$B:$B,N$3)</f>
        <v>0</v>
      </c>
      <c r="O28" s="79">
        <f>COUNTIF('Grade 14 Girls Div 2'!$D:$D,N$3)</f>
        <v>0</v>
      </c>
      <c r="R28" s="78">
        <f>COUNTIF('Grade 14 Girls Div 2'!$B:$B,R$3)</f>
        <v>0</v>
      </c>
      <c r="S28" s="79">
        <f>COUNTIF('Grade 14 Girls Div 2'!$D:$D,R$3)</f>
        <v>0</v>
      </c>
      <c r="T28" s="78">
        <f>COUNTIF('Grade 14 Girls Div 2'!$B:$B,T$3)</f>
        <v>0</v>
      </c>
      <c r="U28" s="79">
        <f>COUNTIF('Grade 14 Girls Div 2'!$D:$D,T$3)</f>
        <v>0</v>
      </c>
      <c r="V28" s="78">
        <f>COUNTIF('Grade 14 Girls Div 2'!$B:$B,V$3)</f>
        <v>0</v>
      </c>
      <c r="W28" s="79">
        <f>COUNTIF('Grade 14 Girls Div 2'!$D:$D,V$3)</f>
        <v>0</v>
      </c>
      <c r="X28" s="78">
        <f>COUNTIF('Grade 14 Girls Div 2'!$B:$B,X$3)</f>
        <v>0</v>
      </c>
      <c r="Y28" s="79">
        <f>COUNTIF('Grade 14 Girls Div 2'!$D:$D,X$3)</f>
        <v>0</v>
      </c>
      <c r="Z28" s="78">
        <f>COUNTIF('Grade 14 Girls Div 2'!$B:$B,Z$3)</f>
        <v>0</v>
      </c>
      <c r="AA28" s="79">
        <f>COUNTIF('Grade 14 Girls Div 2'!$D:$D,Z$3)</f>
        <v>0</v>
      </c>
      <c r="AB28" s="78">
        <f>COUNTIF('Grade 14 Girls Div 2'!$B:$B,AB$3)</f>
        <v>0</v>
      </c>
      <c r="AC28" s="79">
        <f>COUNTIF('Grade 14 Girls Div 2'!$D:$D,AB$3)</f>
        <v>0</v>
      </c>
      <c r="AD28" s="78">
        <f>COUNTIF('Grade 14 Girls Div 2'!$B:$B,AD$3)</f>
        <v>0</v>
      </c>
      <c r="AE28" s="79">
        <f>COUNTIF('Grade 14 Girls Div 2'!$D:$D,AD$3)</f>
        <v>0</v>
      </c>
      <c r="AF28" s="78">
        <f>COUNTIF('Grade 14 Girls Div 2'!$B:$B,AF$3)</f>
        <v>0</v>
      </c>
      <c r="AG28" s="79">
        <f>COUNTIF('Grade 14 Girls Div 2'!$D:$D,AF$3)</f>
        <v>0</v>
      </c>
      <c r="AH28" s="78">
        <f>COUNTIF('Grade 14 Girls Div 2'!$B:$B,AH$3)</f>
        <v>0</v>
      </c>
      <c r="AI28" s="79">
        <f>COUNTIF('Grade 14 Girls Div 2'!$D:$D,AH$3)</f>
        <v>0</v>
      </c>
      <c r="AJ28" s="78">
        <f>COUNTIF('Grade 14 Girls Div 2'!$B:$B,AJ$3)</f>
        <v>0</v>
      </c>
      <c r="AK28" s="79">
        <f>COUNTIF('Grade 14 Girls Div 2'!$D:$D,AJ$3)</f>
        <v>0</v>
      </c>
      <c r="AL28" s="78">
        <f>COUNTIF('Grade 14 Girls Div 2'!$B:$B,AL$3)</f>
        <v>0</v>
      </c>
      <c r="AM28" s="79">
        <f>COUNTIF('Grade 14 Girls Div 2'!$D:$D,AL$3)</f>
        <v>0</v>
      </c>
      <c r="AN28" s="78">
        <f>COUNTIF('Grade 14 Girls Div 2'!$B:$B,AN$3)</f>
        <v>0</v>
      </c>
      <c r="AO28" s="79">
        <f>COUNTIF('Grade 14 Girls Div 2'!$D:$D,AN$3)</f>
        <v>0</v>
      </c>
      <c r="AP28" s="78">
        <f>COUNTIF('Grade 14 Girls Div 2'!$B:$B,AP$3)</f>
        <v>0</v>
      </c>
      <c r="AQ28" s="79">
        <f>COUNTIF('Grade 14 Girls Div 2'!$D:$D,AP$3)</f>
        <v>0</v>
      </c>
      <c r="AR28" s="78">
        <f>COUNTIF('Grade 14 Girls Div 2'!$B:$B,AR$3)</f>
        <v>0</v>
      </c>
      <c r="AS28" s="79">
        <f>COUNTIF('Grade 14 Girls Div 2'!$D:$D,AR$3)</f>
        <v>0</v>
      </c>
      <c r="AT28" s="78">
        <f>COUNTIF('Grade 14 Girls Div 2'!$B:$B,AT$3)</f>
        <v>0</v>
      </c>
      <c r="AU28" s="79">
        <f>COUNTIF('Grade 14 Girls Div 2'!$D:$D,AT$3)</f>
        <v>0</v>
      </c>
      <c r="AV28" s="78">
        <f>COUNTIF('Grade 14 Girls Div 2'!$B:$B,AV$3)</f>
        <v>0</v>
      </c>
      <c r="AW28" s="79">
        <f>COUNTIF('Grade 14 Girls Div 2'!$D:$D,AV$3)</f>
        <v>0</v>
      </c>
      <c r="AX28" s="78">
        <f>COUNTIF('Grade 14 Girls Div 2'!$B:$B,AX$3)</f>
        <v>0</v>
      </c>
      <c r="AY28" s="79">
        <f>COUNTIF('Grade 14 Girls Div 2'!$D:$D,AX$3)</f>
        <v>0</v>
      </c>
      <c r="AZ28" s="78">
        <f>COUNTIF('Grade 14 Girls Div 2'!$B:$B,AZ$3)</f>
        <v>0</v>
      </c>
      <c r="BA28" s="79">
        <f>COUNTIF('Grade 14 Girls Div 2'!$D:$D,AZ$3)</f>
        <v>0</v>
      </c>
      <c r="BB28" s="78">
        <f>COUNTIF('Grade 14 Girls Div 2'!$B:$B,BB$3)</f>
        <v>0</v>
      </c>
      <c r="BC28" s="79">
        <f>COUNTIF('Grade 14 Girls Div 2'!$D:$D,BB$3)</f>
        <v>0</v>
      </c>
      <c r="BD28" s="78">
        <f>COUNTIF('Grade 14 Girls Div 2'!$B:$B,BD$3)</f>
        <v>16</v>
      </c>
      <c r="BE28" s="79">
        <f>COUNTIF('Grade 14 Girls Div 2'!$D:$D,BD$3)</f>
        <v>0</v>
      </c>
      <c r="BF28" s="78">
        <f>COUNTIF('Grade 14 Girls Div 2'!$B:$B,BF$3)</f>
        <v>0</v>
      </c>
      <c r="BG28" s="79">
        <f>COUNTIF('Grade 14 Girls Div 2'!$D:$D,BF$3)</f>
        <v>0</v>
      </c>
      <c r="BH28" s="78">
        <f>COUNTIF('Grade 14 Girls Div 2'!$B:$B,BH$3)</f>
        <v>0</v>
      </c>
      <c r="BI28" s="79">
        <f>COUNTIF('Grade 14 Girls Div 2'!$D:$D,BH$3)</f>
        <v>0</v>
      </c>
      <c r="BJ28" s="78">
        <f>COUNTIF('Grade 14 Girls Div 2'!$B:$B,BJ$3)</f>
        <v>0</v>
      </c>
      <c r="BK28" s="142">
        <f>COUNTIF('Grade 14 Girls Div 2'!$D:$D,BJ$3)</f>
        <v>0</v>
      </c>
      <c r="BL28" s="78">
        <f>COUNTIF('Grade 14 Girls Div 2'!$B:$B,BL$3)</f>
        <v>0</v>
      </c>
      <c r="BM28" s="142">
        <f>COUNTIF('Grade 14 Girls Div 2'!$D:$D,BL$3)</f>
        <v>0</v>
      </c>
      <c r="BN28" s="78">
        <f>COUNTIF('Grade 14 Girls Div 2'!$B:$B,BN$3)</f>
        <v>0</v>
      </c>
      <c r="BO28" s="142">
        <f>COUNTIF('Grade 14 Girls Div 2'!$D:$D,BN$3)</f>
        <v>0</v>
      </c>
      <c r="BP28" s="78">
        <f>COUNTIF('Grade 14 Girls Div 2'!$B:$B,BP$3)</f>
        <v>0</v>
      </c>
      <c r="BQ28" s="142">
        <f>COUNTIF('Grade 14 Girls Div 2'!$D:$D,BP$3)</f>
        <v>0</v>
      </c>
      <c r="BR28" s="78">
        <f>COUNTIF('Grade 14 Girls Div 2'!$B:$B,BR$3)</f>
        <v>0</v>
      </c>
      <c r="BS28" s="142">
        <f>COUNTIF('Grade 14 Girls Div 2'!$D:$D,BR$3)</f>
        <v>0</v>
      </c>
      <c r="BT28" s="78">
        <f>COUNTIF('Grade 14 Girls Div 2'!$B:$B,BT$3)</f>
        <v>0</v>
      </c>
      <c r="BU28" s="142">
        <f>COUNTIF('Grade 14 Girls Div 2'!$D:$D,BT$3)</f>
        <v>0</v>
      </c>
      <c r="BV28" s="78">
        <f>COUNTIF('Grade 14 Girls Div 2'!$B:$B,BV$3)</f>
        <v>0</v>
      </c>
      <c r="BW28" s="142">
        <f>COUNTIF('Grade 14 Girls Div 2'!$D:$D,BV$3)</f>
        <v>0</v>
      </c>
      <c r="BX28" s="75"/>
      <c r="BY28" s="75"/>
      <c r="BZ28" s="75"/>
      <c r="CA28" s="75"/>
      <c r="CB28" s="75"/>
      <c r="CC28" s="75"/>
      <c r="CD28" s="75"/>
      <c r="CE28" s="75"/>
      <c r="CF28" s="75"/>
      <c r="CG28" s="75"/>
      <c r="CH28" s="75"/>
      <c r="CI28" s="75"/>
      <c r="CJ28" s="75"/>
      <c r="CK28" s="75"/>
      <c r="CL28" s="75"/>
      <c r="CM28" s="75"/>
      <c r="CN28" s="75"/>
      <c r="CO28" s="75"/>
      <c r="CP28" s="75"/>
      <c r="CQ28" s="75"/>
    </row>
    <row r="29" spans="1:95" s="57" customFormat="1" ht="20.100000000000001" customHeight="1" x14ac:dyDescent="0.3">
      <c r="A29" s="158" t="s">
        <v>109</v>
      </c>
      <c r="B29" s="76">
        <f>SUM(H29+J29+L29+N29+'Statistics Overview'!J30+R29++T29+V29+X29+Z29+AB29+AD29+AF29+AH29+AJ29+AL29+AN29+AP29+AR29+AT29+AV29+AX29+AZ29+BB29+BD29+BF29+BH29+BJ29,BL29,BN29,BP29,BR29,BT29,BV29)</f>
        <v>7</v>
      </c>
      <c r="C29" s="77">
        <f>SUM(I29+K29+M29+O29+'Statistics Overview'!K30+S29+U29+W29+Y29+AA29+AC29+AE29+AG29+AI29+AK29+AM29+AO29+AQ29+AS29+AU29+AW29+AY29+BA29+BC29+BE29+BG29+BI29+BK29,BO29,BQ29,BS29,BU29,BW29)</f>
        <v>1</v>
      </c>
      <c r="D29" s="167">
        <f>B29+'Statistics Overview'!B30+2</f>
        <v>24</v>
      </c>
      <c r="E29" s="74">
        <f>C29+'Statistics Overview'!C30+3</f>
        <v>17</v>
      </c>
      <c r="F29" s="168">
        <f>COUNTIF('Grade 13 Girls Div 1'!$B:$B,F$3)</f>
        <v>25</v>
      </c>
      <c r="G29" s="79">
        <f>COUNTIF('Grade 13 Girls Div 1'!$D:$D,F$3)</f>
        <v>16</v>
      </c>
      <c r="H29" s="168">
        <f>COUNTIF('Grade 13 Girls Div 1'!$B:$B,H$3)</f>
        <v>0</v>
      </c>
      <c r="I29" s="79">
        <f>COUNTIF('Grade 13 Girls Div 1'!$D:$D,H$3)</f>
        <v>0</v>
      </c>
      <c r="J29" s="78">
        <f>COUNTIF('Grade 13 Girls Div 1'!$B:$B,J$3)</f>
        <v>0</v>
      </c>
      <c r="K29" s="79">
        <f>COUNTIF('Grade 13 Girls Div 1'!$D:$D,J$3)</f>
        <v>0</v>
      </c>
      <c r="L29" s="78">
        <f>COUNTIF('Grade 13 Girls Div 1'!$B:$B,L$3)</f>
        <v>0</v>
      </c>
      <c r="M29" s="79">
        <f>COUNTIF('Grade 13 Girls Div 1'!$D:$D,L$3)</f>
        <v>0</v>
      </c>
      <c r="N29" s="78">
        <f>COUNTIF('Grade 13 Girls Div 1'!$B:$B,N$3)</f>
        <v>0</v>
      </c>
      <c r="O29" s="79">
        <f>COUNTIF('Grade 13 Girls Div 1'!$D:$D,N$3)</f>
        <v>0</v>
      </c>
      <c r="R29" s="78">
        <f>COUNTIF('Grade 13 Girls Div 1'!$B:$B,R$3)</f>
        <v>0</v>
      </c>
      <c r="S29" s="79">
        <f>COUNTIF('Grade 13 Girls Div 1'!$D:$D,R$3)</f>
        <v>0</v>
      </c>
      <c r="T29" s="78">
        <f>COUNTIF('Grade 13 Girls Div 1'!$B:$B,T$3)</f>
        <v>0</v>
      </c>
      <c r="U29" s="79">
        <f>COUNTIF('Grade 13 Girls Div 1'!$D:$D,T$3)</f>
        <v>0</v>
      </c>
      <c r="V29" s="78">
        <f>COUNTIF('Grade 13 Girls Div 1'!$B:$B,V$3)</f>
        <v>0</v>
      </c>
      <c r="W29" s="79">
        <f>COUNTIF('Grade 13 Girls Div 1'!$D:$D,V$3)</f>
        <v>0</v>
      </c>
      <c r="X29" s="78">
        <f>COUNTIF('Grade 13 Girls Div 1'!$B:$B,X$3)</f>
        <v>0</v>
      </c>
      <c r="Y29" s="79">
        <f>COUNTIF('Grade 13 Girls Div 1'!$D:$D,X$3)</f>
        <v>0</v>
      </c>
      <c r="Z29" s="78">
        <f>COUNTIF('Grade 13 Girls Div 1'!$B:$B,Z$3)</f>
        <v>0</v>
      </c>
      <c r="AA29" s="79">
        <f>COUNTIF('Grade 13 Girls Div 1'!$D:$D,Z$3)</f>
        <v>0</v>
      </c>
      <c r="AB29" s="78">
        <f>COUNTIF('Grade 13 Girls Div 1'!$B:$B,AB$3)</f>
        <v>0</v>
      </c>
      <c r="AC29" s="79">
        <f>COUNTIF('Grade 13 Girls Div 1'!$D:$D,AB$3)</f>
        <v>0</v>
      </c>
      <c r="AD29" s="78">
        <f>COUNTIF('Grade 13 Girls Div 1'!$B:$B,AD$3)</f>
        <v>0</v>
      </c>
      <c r="AE29" s="79">
        <f>COUNTIF('Grade 13 Girls Div 1'!$D:$D,AD$3)</f>
        <v>0</v>
      </c>
      <c r="AF29" s="78">
        <f>COUNTIF('Grade 13 Girls Div 1'!$B:$B,AF$3)</f>
        <v>0</v>
      </c>
      <c r="AG29" s="79">
        <f>COUNTIF('Grade 13 Girls Div 1'!$D:$D,AF$3)</f>
        <v>0</v>
      </c>
      <c r="AH29" s="78">
        <f>COUNTIF('Grade 13 Girls Div 1'!$B:$B,AH$3)</f>
        <v>0</v>
      </c>
      <c r="AI29" s="79">
        <f>COUNTIF('Grade 13 Girls Div 1'!$D:$D,AH$3)</f>
        <v>0</v>
      </c>
      <c r="AJ29" s="78">
        <f>COUNTIF('Grade 13 Girls Div 1'!$B:$B,AJ$3)</f>
        <v>0</v>
      </c>
      <c r="AK29" s="79">
        <f>COUNTIF('Grade 13 Girls Div 1'!$D:$D,AJ$3)</f>
        <v>0</v>
      </c>
      <c r="AL29" s="78">
        <f>COUNTIF('Grade 13 Girls Div 1'!$B:$B,AL$3)</f>
        <v>0</v>
      </c>
      <c r="AM29" s="79">
        <f>COUNTIF('Grade 13 Girls Div 1'!$D:$D,AL$3)</f>
        <v>0</v>
      </c>
      <c r="AN29" s="78">
        <f>COUNTIF('Grade 13 Girls Div 1'!$B:$B,AN$3)</f>
        <v>0</v>
      </c>
      <c r="AO29" s="79">
        <f>COUNTIF('Grade 13 Girls Div 1'!$D:$D,AN$3)</f>
        <v>0</v>
      </c>
      <c r="AP29" s="78">
        <f>COUNTIF('Grade 13 Girls Div 1'!$B:$B,AP$3)</f>
        <v>0</v>
      </c>
      <c r="AQ29" s="79">
        <f>COUNTIF('Grade 13 Girls Div 1'!$D:$D,AP$3)</f>
        <v>0</v>
      </c>
      <c r="AR29" s="78">
        <f>COUNTIF('Grade 13 Girls Div 1'!$B:$B,AR$3)</f>
        <v>0</v>
      </c>
      <c r="AS29" s="79">
        <f>COUNTIF('Grade 13 Girls Div 1'!$D:$D,AR$3)</f>
        <v>0</v>
      </c>
      <c r="AT29" s="78">
        <f>COUNTIF('Grade 13 Girls Div 1'!$B:$B,AT$3)</f>
        <v>0</v>
      </c>
      <c r="AU29" s="79">
        <f>COUNTIF('Grade 13 Girls Div 1'!$D:$D,AT$3)</f>
        <v>0</v>
      </c>
      <c r="AV29" s="78">
        <f>COUNTIF('Grade 13 Girls Div 1'!$B:$B,AV$3)</f>
        <v>1</v>
      </c>
      <c r="AW29" s="79">
        <f>COUNTIF('Grade 13 Girls Div 1'!$D:$D,AV$3)</f>
        <v>1</v>
      </c>
      <c r="AX29" s="78">
        <f>COUNTIF('Grade 13 Girls Div 1'!$B:$B,AX$3)</f>
        <v>0</v>
      </c>
      <c r="AY29" s="79">
        <f>COUNTIF('Grade 13 Girls Div 1'!$D:$D,AX$3)</f>
        <v>0</v>
      </c>
      <c r="AZ29" s="78">
        <f>COUNTIF('Grade 13 Girls Div 1'!$B:$B,AZ$3)</f>
        <v>0</v>
      </c>
      <c r="BA29" s="79">
        <f>COUNTIF('Grade 13 Girls Div 1'!$D:$D,AZ$3)</f>
        <v>0</v>
      </c>
      <c r="BB29" s="78">
        <f>COUNTIF('Grade 13 Girls Div 1'!$B:$B,BB$3)</f>
        <v>0</v>
      </c>
      <c r="BC29" s="79">
        <f>COUNTIF('Grade 13 Girls Div 1'!$D:$D,BB$3)</f>
        <v>0</v>
      </c>
      <c r="BD29" s="78">
        <f>COUNTIF('Grade 13 Girls Div 1'!$B:$B,BD$3)</f>
        <v>6</v>
      </c>
      <c r="BE29" s="79">
        <f>COUNTIF('Grade 13 Girls Div 1'!$D:$D,BD$3)</f>
        <v>0</v>
      </c>
      <c r="BF29" s="78">
        <f>COUNTIF('Grade 13 Girls Div 1'!$B:$B,BF$3)</f>
        <v>0</v>
      </c>
      <c r="BG29" s="79">
        <f>COUNTIF('Grade 13 Girls Div 1'!$D:$D,BF$3)</f>
        <v>0</v>
      </c>
      <c r="BH29" s="78">
        <f>COUNTIF('Grade 13 Girls Div 1'!$B:$B,BH$3)</f>
        <v>0</v>
      </c>
      <c r="BI29" s="79">
        <f>COUNTIF('Grade 13 Girls Div 1'!$D:$D,BH$3)</f>
        <v>0</v>
      </c>
      <c r="BJ29" s="78">
        <f>COUNTIF('Grade 13 Girls Div 1'!$B:$B,BJ$3)</f>
        <v>0</v>
      </c>
      <c r="BK29" s="142">
        <f>COUNTIF('Grade 13 Girls Div 1'!$D:$D,BJ$3)</f>
        <v>0</v>
      </c>
      <c r="BL29" s="78">
        <f>COUNTIF('Grade 13 Girls Div 1'!$B:$B,BL$3)</f>
        <v>0</v>
      </c>
      <c r="BM29" s="142">
        <f>COUNTIF('Grade 13 Girls Div 1'!$D:$D,BL$3)</f>
        <v>0</v>
      </c>
      <c r="BN29" s="78">
        <f>COUNTIF('Grade 13 Girls Div 1'!$B:$B,BN$3)</f>
        <v>0</v>
      </c>
      <c r="BO29" s="142">
        <f>COUNTIF('Grade 13 Girls Div 1'!$D:$D,BN$3)</f>
        <v>0</v>
      </c>
      <c r="BP29" s="78">
        <f>COUNTIF('Grade 13 Girls Div 1'!$B:$B,BP$3)</f>
        <v>0</v>
      </c>
      <c r="BQ29" s="142">
        <f>COUNTIF('Grade 13 Girls Div 1'!$D:$D,BP$3)</f>
        <v>0</v>
      </c>
      <c r="BR29" s="78">
        <f>COUNTIF('Grade 13 Girls Div 1'!$B:$B,BR$3)</f>
        <v>0</v>
      </c>
      <c r="BS29" s="142">
        <f>COUNTIF('Grade 13 Girls Div 1'!$D:$D,BR$3)</f>
        <v>0</v>
      </c>
      <c r="BT29" s="78">
        <f>COUNTIF('Grade 13 Girls Div 1'!$B:$B,BT$3)</f>
        <v>0</v>
      </c>
      <c r="BU29" s="142">
        <f>COUNTIF('Grade 13 Girls Div 1'!$D:$D,BT$3)</f>
        <v>0</v>
      </c>
      <c r="BV29" s="78">
        <f>COUNTIF('Grade 13 Girls Div 1'!$B:$B,BV$3)</f>
        <v>0</v>
      </c>
      <c r="BW29" s="142">
        <f>COUNTIF('Grade 13 Girls Div 1'!$D:$D,BV$3)</f>
        <v>0</v>
      </c>
      <c r="BX29" s="75"/>
      <c r="BY29" s="75"/>
      <c r="BZ29" s="75"/>
      <c r="CA29" s="75"/>
      <c r="CB29" s="75"/>
      <c r="CC29" s="75"/>
      <c r="CD29" s="75"/>
      <c r="CE29" s="75"/>
      <c r="CF29" s="75"/>
      <c r="CG29" s="75"/>
      <c r="CH29" s="75"/>
      <c r="CI29" s="75"/>
      <c r="CJ29" s="75"/>
      <c r="CK29" s="75"/>
      <c r="CL29" s="75"/>
      <c r="CM29" s="75"/>
      <c r="CN29" s="75"/>
      <c r="CO29" s="75"/>
      <c r="CP29" s="75"/>
      <c r="CQ29" s="75"/>
    </row>
    <row r="30" spans="1:95" s="57" customFormat="1" ht="20.100000000000001" customHeight="1" x14ac:dyDescent="0.3">
      <c r="A30" s="158" t="s">
        <v>110</v>
      </c>
      <c r="B30" s="76">
        <f>SUM(H30+J30+L30+N30+'Statistics Overview'!J31+R30++T30+V30+X30+Z30+AB30+AD30+AF30+AH30+AJ30+AL30+AN30+AP30+AR30+AT30+AV30+AX30+AZ30+BB30+BD30+BF30+BH30+BJ30,BL30,BN30,BP30,BR30,BT30,BV30)</f>
        <v>13</v>
      </c>
      <c r="C30" s="77">
        <f>SUM(I30+K30+M30+O30+'Statistics Overview'!K31+S30+U30+W30+Y30+AA30+AC30+AE30+AG30+AI30+AK30+AM30+AO30+AQ30+AS30+AU30+AW30+AY30+BA30+BC30+BE30+BG30+BI30+BK30,BO30,BQ30,BS30,BU30,BW30)</f>
        <v>0</v>
      </c>
      <c r="D30" s="167">
        <f>B30+'Statistics Overview'!B31+2</f>
        <v>16</v>
      </c>
      <c r="E30" s="74">
        <f>C30+'Statistics Overview'!C31+3</f>
        <v>4</v>
      </c>
      <c r="F30" s="168">
        <f>COUNTIF('Grade 13 Girls Div 2'!$B:$B,F$3)</f>
        <v>16</v>
      </c>
      <c r="G30" s="79">
        <f>COUNTIF('Grade 13 Girls Div 2'!$D:$D,F$3)</f>
        <v>3</v>
      </c>
      <c r="H30" s="168">
        <f>COUNTIF('Grade 13 Girls Div 2'!$B:$B,H$3)</f>
        <v>0</v>
      </c>
      <c r="I30" s="79">
        <f>COUNTIF('Grade 13 Girls Div 2'!$D:$D,H$3)</f>
        <v>0</v>
      </c>
      <c r="J30" s="78">
        <f>COUNTIF('Grade 13 Girls Div 2'!$B:$B,J$3)</f>
        <v>0</v>
      </c>
      <c r="K30" s="79">
        <f>COUNTIF('Grade 13 Girls Div 2'!$D:$D,J$3)</f>
        <v>0</v>
      </c>
      <c r="L30" s="78">
        <f>COUNTIF('Grade 13 Girls Div 2'!$B:$B,L$3)</f>
        <v>0</v>
      </c>
      <c r="M30" s="79">
        <f>COUNTIF('Grade 13 Girls Div 2'!$D:$D,L$3)</f>
        <v>0</v>
      </c>
      <c r="N30" s="78">
        <f>COUNTIF('Grade 13 Girls Div 2'!$B:$B,N$3)</f>
        <v>0</v>
      </c>
      <c r="O30" s="79">
        <f>COUNTIF('Grade 13 Girls Div 2'!$D:$D,N$3)</f>
        <v>0</v>
      </c>
      <c r="R30" s="78">
        <f>COUNTIF('Grade 13 Girls Div 2'!$B:$B,R$3)</f>
        <v>0</v>
      </c>
      <c r="S30" s="79">
        <f>COUNTIF('Grade 13 Girls Div 2'!$D:$D,R$3)</f>
        <v>0</v>
      </c>
      <c r="T30" s="78">
        <f>COUNTIF('Grade 13 Girls Div 2'!$B:$B,T$3)</f>
        <v>0</v>
      </c>
      <c r="U30" s="79">
        <f>COUNTIF('Grade 13 Girls Div 2'!$D:$D,T$3)</f>
        <v>0</v>
      </c>
      <c r="V30" s="78">
        <f>COUNTIF('Grade 13 Girls Div 2'!$B:$B,V$3)</f>
        <v>0</v>
      </c>
      <c r="W30" s="79">
        <f>COUNTIF('Grade 13 Girls Div 2'!$D:$D,V$3)</f>
        <v>0</v>
      </c>
      <c r="X30" s="78">
        <f>COUNTIF('Grade 13 Girls Div 2'!$B:$B,X$3)</f>
        <v>0</v>
      </c>
      <c r="Y30" s="79">
        <f>COUNTIF('Grade 13 Girls Div 2'!$D:$D,X$3)</f>
        <v>0</v>
      </c>
      <c r="Z30" s="78">
        <f>COUNTIF('Grade 13 Girls Div 2'!$B:$B,Z$3)</f>
        <v>0</v>
      </c>
      <c r="AA30" s="79">
        <f>COUNTIF('Grade 13 Girls Div 2'!$D:$D,Z$3)</f>
        <v>0</v>
      </c>
      <c r="AB30" s="78">
        <f>COUNTIF('Grade 13 Girls Div 2'!$B:$B,AB$3)</f>
        <v>0</v>
      </c>
      <c r="AC30" s="79">
        <f>COUNTIF('Grade 13 Girls Div 2'!$D:$D,AB$3)</f>
        <v>0</v>
      </c>
      <c r="AD30" s="78">
        <f>COUNTIF('Grade 13 Girls Div 2'!$B:$B,AD$3)</f>
        <v>0</v>
      </c>
      <c r="AE30" s="79">
        <f>COUNTIF('Grade 13 Girls Div 2'!$D:$D,AD$3)</f>
        <v>0</v>
      </c>
      <c r="AF30" s="78">
        <f>COUNTIF('Grade 13 Girls Div 2'!$B:$B,AF$3)</f>
        <v>0</v>
      </c>
      <c r="AG30" s="79">
        <f>COUNTIF('Grade 13 Girls Div 2'!$D:$D,AF$3)</f>
        <v>0</v>
      </c>
      <c r="AH30" s="78">
        <f>COUNTIF('Grade 13 Girls Div 2'!$B:$B,AH$3)</f>
        <v>0</v>
      </c>
      <c r="AI30" s="79">
        <f>COUNTIF('Grade 13 Girls Div 2'!$D:$D,AH$3)</f>
        <v>0</v>
      </c>
      <c r="AJ30" s="78">
        <f>COUNTIF('Grade 13 Girls Div 2'!$B:$B,AJ$3)</f>
        <v>0</v>
      </c>
      <c r="AK30" s="79">
        <f>COUNTIF('Grade 13 Girls Div 2'!$D:$D,AJ$3)</f>
        <v>0</v>
      </c>
      <c r="AL30" s="78">
        <f>COUNTIF('Grade 13 Girls Div 2'!$B:$B,AL$3)</f>
        <v>0</v>
      </c>
      <c r="AM30" s="79">
        <f>COUNTIF('Grade 13 Girls Div 2'!$D:$D,AL$3)</f>
        <v>0</v>
      </c>
      <c r="AN30" s="78">
        <f>COUNTIF('Grade 13 Girls Div 2'!$B:$B,AN$3)</f>
        <v>0</v>
      </c>
      <c r="AO30" s="79">
        <f>COUNTIF('Grade 13 Girls Div 2'!$D:$D,AN$3)</f>
        <v>0</v>
      </c>
      <c r="AP30" s="78">
        <f>COUNTIF('Grade 13 Girls Div 2'!$B:$B,AP$3)</f>
        <v>0</v>
      </c>
      <c r="AQ30" s="79">
        <f>COUNTIF('Grade 13 Girls Div 2'!$D:$D,AP$3)</f>
        <v>0</v>
      </c>
      <c r="AR30" s="78">
        <f>COUNTIF('Grade 13 Girls Div 2'!$B:$B,AR$3)</f>
        <v>0</v>
      </c>
      <c r="AS30" s="79">
        <f>COUNTIF('Grade 13 Girls Div 2'!$D:$D,AR$3)</f>
        <v>0</v>
      </c>
      <c r="AT30" s="78">
        <f>COUNTIF('Grade 13 Girls Div 2'!$B:$B,AT$3)</f>
        <v>0</v>
      </c>
      <c r="AU30" s="79">
        <f>COUNTIF('Grade 13 Girls Div 2'!$D:$D,AT$3)</f>
        <v>0</v>
      </c>
      <c r="AV30" s="78">
        <f>COUNTIF('Grade 13 Girls Div 2'!$B:$B,AV$3)</f>
        <v>0</v>
      </c>
      <c r="AW30" s="79">
        <f>COUNTIF('Grade 13 Girls Div 2'!$D:$D,AV$3)</f>
        <v>0</v>
      </c>
      <c r="AX30" s="78">
        <f>COUNTIF('Grade 13 Girls Div 2'!$B:$B,AX$3)</f>
        <v>0</v>
      </c>
      <c r="AY30" s="79">
        <f>COUNTIF('Grade 13 Girls Div 2'!$D:$D,AX$3)</f>
        <v>0</v>
      </c>
      <c r="AZ30" s="78">
        <f>COUNTIF('Grade 13 Girls Div 2'!$B:$B,AZ$3)</f>
        <v>0</v>
      </c>
      <c r="BA30" s="79">
        <f>COUNTIF('Grade 13 Girls Div 2'!$D:$D,AZ$3)</f>
        <v>0</v>
      </c>
      <c r="BB30" s="78">
        <f>COUNTIF('Grade 13 Girls Div 2'!$B:$B,BB$3)</f>
        <v>0</v>
      </c>
      <c r="BC30" s="79">
        <f>COUNTIF('Grade 13 Girls Div 2'!$D:$D,BB$3)</f>
        <v>0</v>
      </c>
      <c r="BD30" s="78">
        <f>COUNTIF('Grade 13 Girls Div 2'!$B:$B,BD$3)</f>
        <v>13</v>
      </c>
      <c r="BE30" s="79">
        <f>COUNTIF('Grade 13 Girls Div 2'!$D:$D,BD$3)</f>
        <v>0</v>
      </c>
      <c r="BF30" s="78">
        <f>COUNTIF('Grade 13 Girls Div 2'!$B:$B,BF$3)</f>
        <v>0</v>
      </c>
      <c r="BG30" s="79">
        <f>COUNTIF('Grade 13 Girls Div 2'!$D:$D,BF$3)</f>
        <v>0</v>
      </c>
      <c r="BH30" s="78">
        <f>COUNTIF('Grade 13 Girls Div 2'!$B:$B,BH$3)</f>
        <v>0</v>
      </c>
      <c r="BI30" s="79">
        <f>COUNTIF('Grade 13 Girls Div 2'!$D:$D,BH$3)</f>
        <v>0</v>
      </c>
      <c r="BJ30" s="78">
        <f>COUNTIF('Grade 13 Girls Div 2'!$B:$B,BJ$3)</f>
        <v>0</v>
      </c>
      <c r="BK30" s="142">
        <f>COUNTIF('Grade 13 Girls Div 2'!$D:$D,BJ$3)</f>
        <v>0</v>
      </c>
      <c r="BL30" s="78">
        <f>COUNTIF('Grade 13 Girls Div 2'!$B:$B,BL$3)</f>
        <v>0</v>
      </c>
      <c r="BM30" s="142">
        <f>COUNTIF('Grade 13 Girls Div 2'!$D:$D,BL$3)</f>
        <v>0</v>
      </c>
      <c r="BN30" s="78">
        <f>COUNTIF('Grade 13 Girls Div 2'!$B:$B,BN$3)</f>
        <v>0</v>
      </c>
      <c r="BO30" s="142">
        <f>COUNTIF('Grade 13 Girls Div 2'!$D:$D,BN$3)</f>
        <v>0</v>
      </c>
      <c r="BP30" s="78">
        <f>COUNTIF('Grade 13 Girls Div 2'!$B:$B,BP$3)</f>
        <v>0</v>
      </c>
      <c r="BQ30" s="142">
        <f>COUNTIF('Grade 13 Girls Div 2'!$D:$D,BP$3)</f>
        <v>0</v>
      </c>
      <c r="BR30" s="78">
        <f>COUNTIF('Grade 13 Girls Div 2'!$B:$B,BR$3)</f>
        <v>0</v>
      </c>
      <c r="BS30" s="142">
        <f>COUNTIF('Grade 13 Girls Div 2'!$D:$D,BR$3)</f>
        <v>0</v>
      </c>
      <c r="BT30" s="78">
        <f>COUNTIF('Grade 13 Girls Div 2'!$B:$B,BT$3)</f>
        <v>0</v>
      </c>
      <c r="BU30" s="142">
        <f>COUNTIF('Grade 13 Girls Div 2'!$D:$D,BT$3)</f>
        <v>0</v>
      </c>
      <c r="BV30" s="78">
        <f>COUNTIF('Grade 13 Girls Div 2'!$B:$B,BV$3)</f>
        <v>0</v>
      </c>
      <c r="BW30" s="142">
        <f>COUNTIF('Grade 13 Girls Div 2'!$D:$D,BV$3)</f>
        <v>0</v>
      </c>
      <c r="BX30" s="75"/>
      <c r="BY30" s="75"/>
      <c r="BZ30" s="75"/>
      <c r="CA30" s="75"/>
      <c r="CB30" s="75"/>
      <c r="CC30" s="75"/>
      <c r="CD30" s="75"/>
      <c r="CE30" s="75"/>
      <c r="CF30" s="75"/>
      <c r="CG30" s="75"/>
      <c r="CH30" s="75"/>
      <c r="CI30" s="75"/>
      <c r="CJ30" s="75"/>
      <c r="CK30" s="75"/>
      <c r="CL30" s="75"/>
      <c r="CM30" s="75"/>
      <c r="CN30" s="75"/>
      <c r="CO30" s="75"/>
      <c r="CP30" s="75"/>
      <c r="CQ30" s="75"/>
    </row>
    <row r="31" spans="1:95" s="57" customFormat="1" ht="20.100000000000001" customHeight="1" x14ac:dyDescent="0.3">
      <c r="A31" s="158" t="s">
        <v>111</v>
      </c>
      <c r="B31" s="76">
        <f>SUM(H31+J31+L31+N31+'Statistics Overview'!J32+R31++T31+V31+X31+Z31+AB31+AD31+AF31+AH31+AJ31+AL31+AN31+AP31+AR31+AT31+AV31+AX31+AZ31+BB31+BD31+BF31+BH31+BJ31,BL31,BN31,BP31,BR31,BT31,BV31)</f>
        <v>3</v>
      </c>
      <c r="C31" s="77">
        <f>SUM(I31+K31+M31+O31+'Statistics Overview'!K32+S31+U31+W31+Y31+AA31+AC31+AE31+AG31+AI31+AK31+AM31+AO31+AQ31+AS31+AU31+AW31+AY31+BA31+BC31+BE31+BG31+BI31+BK31,BO31,BQ31,BS31,BU31,BW31)</f>
        <v>0</v>
      </c>
      <c r="D31" s="167">
        <f>B31+'Statistics Overview'!B32+2</f>
        <v>30</v>
      </c>
      <c r="E31" s="74">
        <f>C31+'Statistics Overview'!C32+3</f>
        <v>26</v>
      </c>
      <c r="F31" s="168">
        <f>COUNTIF('Grade 12 Girls Div 1'!$B:$B,F$3)</f>
        <v>32</v>
      </c>
      <c r="G31" s="79">
        <f>COUNTIF('Grade 12 Girls Div 1'!$D:$D,F$3)</f>
        <v>26</v>
      </c>
      <c r="H31" s="168">
        <f>COUNTIF('Grade 12 Girls Div 1'!$B:$B,H$3)</f>
        <v>0</v>
      </c>
      <c r="I31" s="79">
        <f>COUNTIF('Grade 12 Girls Div 1'!$D:$D,H$3)</f>
        <v>0</v>
      </c>
      <c r="J31" s="78">
        <f>COUNTIF('Grade 12 Girls Div 1'!$B:$B,J$3)</f>
        <v>0</v>
      </c>
      <c r="K31" s="79">
        <f>COUNTIF('Grade 12 Girls Div 1'!$D:$D,J$3)</f>
        <v>0</v>
      </c>
      <c r="L31" s="78">
        <f>COUNTIF('Grade 12 Girls Div 1'!$B:$B,L$3)</f>
        <v>0</v>
      </c>
      <c r="M31" s="79">
        <f>COUNTIF('Grade 12 Girls Div 1'!$D:$D,L$3)</f>
        <v>0</v>
      </c>
      <c r="N31" s="78">
        <f>COUNTIF('Grade 12 Girls Div 1'!$B:$B,N$3)</f>
        <v>0</v>
      </c>
      <c r="O31" s="79">
        <f>COUNTIF('Grade 12 Girls Div 1'!$D:$D,N$3)</f>
        <v>0</v>
      </c>
      <c r="R31" s="78">
        <f>COUNTIF('Grade 12 Girls Div 1'!$B:$B,R$3)</f>
        <v>0</v>
      </c>
      <c r="S31" s="79">
        <f>COUNTIF('Grade 12 Girls Div 1'!$D:$D,R$3)</f>
        <v>0</v>
      </c>
      <c r="T31" s="78">
        <f>COUNTIF('Grade 12 Girls Div 1'!$B:$B,T$3)</f>
        <v>0</v>
      </c>
      <c r="U31" s="79">
        <f>COUNTIF('Grade 12 Girls Div 1'!$D:$D,T$3)</f>
        <v>0</v>
      </c>
      <c r="V31" s="78">
        <f>COUNTIF('Grade 12 Girls Div 1'!$B:$B,V$3)</f>
        <v>0</v>
      </c>
      <c r="W31" s="79">
        <f>COUNTIF('Grade 12 Girls Div 1'!$D:$D,V$3)</f>
        <v>0</v>
      </c>
      <c r="X31" s="78">
        <f>COUNTIF('Grade 12 Girls Div 1'!$B:$B,X$3)</f>
        <v>0</v>
      </c>
      <c r="Y31" s="79">
        <f>COUNTIF('Grade 12 Girls Div 1'!$D:$D,X$3)</f>
        <v>0</v>
      </c>
      <c r="Z31" s="78">
        <f>COUNTIF('Grade 12 Girls Div 1'!$B:$B,Z$3)</f>
        <v>0</v>
      </c>
      <c r="AA31" s="79">
        <f>COUNTIF('Grade 12 Girls Div 1'!$D:$D,Z$3)</f>
        <v>0</v>
      </c>
      <c r="AB31" s="78">
        <f>COUNTIF('Grade 12 Girls Div 1'!$B:$B,AB$3)</f>
        <v>0</v>
      </c>
      <c r="AC31" s="79">
        <f>COUNTIF('Grade 12 Girls Div 1'!$D:$D,AB$3)</f>
        <v>0</v>
      </c>
      <c r="AD31" s="78">
        <f>COUNTIF('Grade 12 Girls Div 1'!$B:$B,AD$3)</f>
        <v>0</v>
      </c>
      <c r="AE31" s="79">
        <f>COUNTIF('Grade 12 Girls Div 1'!$D:$D,AD$3)</f>
        <v>0</v>
      </c>
      <c r="AF31" s="78">
        <f>COUNTIF('Grade 12 Girls Div 1'!$B:$B,AF$3)</f>
        <v>0</v>
      </c>
      <c r="AG31" s="79">
        <f>COUNTIF('Grade 12 Girls Div 1'!$D:$D,AF$3)</f>
        <v>0</v>
      </c>
      <c r="AH31" s="78">
        <f>COUNTIF('Grade 12 Girls Div 1'!$B:$B,AH$3)</f>
        <v>0</v>
      </c>
      <c r="AI31" s="79">
        <f>COUNTIF('Grade 12 Girls Div 1'!$D:$D,AH$3)</f>
        <v>0</v>
      </c>
      <c r="AJ31" s="78">
        <f>COUNTIF('Grade 12 Girls Div 1'!$B:$B,AJ$3)</f>
        <v>0</v>
      </c>
      <c r="AK31" s="79">
        <f>COUNTIF('Grade 12 Girls Div 1'!$D:$D,AJ$3)</f>
        <v>0</v>
      </c>
      <c r="AL31" s="78">
        <f>COUNTIF('Grade 12 Girls Div 1'!$B:$B,AL$3)</f>
        <v>0</v>
      </c>
      <c r="AM31" s="79">
        <f>COUNTIF('Grade 12 Girls Div 1'!$D:$D,AL$3)</f>
        <v>0</v>
      </c>
      <c r="AN31" s="78">
        <f>COUNTIF('Grade 12 Girls Div 1'!$B:$B,AN$3)</f>
        <v>0</v>
      </c>
      <c r="AO31" s="79">
        <f>COUNTIF('Grade 12 Girls Div 1'!$D:$D,AN$3)</f>
        <v>0</v>
      </c>
      <c r="AP31" s="78">
        <f>COUNTIF('Grade 12 Girls Div 1'!$B:$B,AP$3)</f>
        <v>0</v>
      </c>
      <c r="AQ31" s="79">
        <f>COUNTIF('Grade 12 Girls Div 1'!$D:$D,AP$3)</f>
        <v>0</v>
      </c>
      <c r="AR31" s="78">
        <f>COUNTIF('Grade 12 Girls Div 1'!$B:$B,AR$3)</f>
        <v>0</v>
      </c>
      <c r="AS31" s="79">
        <f>COUNTIF('Grade 12 Girls Div 1'!$D:$D,AR$3)</f>
        <v>0</v>
      </c>
      <c r="AT31" s="78">
        <f>COUNTIF('Grade 12 Girls Div 1'!$B:$B,AT$3)</f>
        <v>0</v>
      </c>
      <c r="AU31" s="79">
        <f>COUNTIF('Grade 12 Girls Div 1'!$D:$D,AT$3)</f>
        <v>0</v>
      </c>
      <c r="AV31" s="78">
        <f>COUNTIF('Grade 12 Girls Div 1'!$B:$B,AV$3)</f>
        <v>0</v>
      </c>
      <c r="AW31" s="79">
        <f>COUNTIF('Grade 12 Girls Div 1'!$D:$D,AV$3)</f>
        <v>0</v>
      </c>
      <c r="AX31" s="78">
        <f>COUNTIF('Grade 12 Girls Div 1'!$B:$B,AX$3)</f>
        <v>0</v>
      </c>
      <c r="AY31" s="79">
        <f>COUNTIF('Grade 12 Girls Div 1'!$D:$D,AX$3)</f>
        <v>0</v>
      </c>
      <c r="AZ31" s="78">
        <f>COUNTIF('Grade 12 Girls Div 1'!$B:$B,AZ$3)</f>
        <v>0</v>
      </c>
      <c r="BA31" s="79">
        <f>COUNTIF('Grade 12 Girls Div 1'!$D:$D,AZ$3)</f>
        <v>0</v>
      </c>
      <c r="BB31" s="78">
        <f>COUNTIF('Grade 12 Girls Div 1'!$B:$B,BB$3)</f>
        <v>0</v>
      </c>
      <c r="BC31" s="79">
        <f>COUNTIF('Grade 12 Girls Div 1'!$D:$D,BB$3)</f>
        <v>0</v>
      </c>
      <c r="BD31" s="78">
        <f>COUNTIF('Grade 12 Girls Div 1'!$B:$B,BD$3)</f>
        <v>3</v>
      </c>
      <c r="BE31" s="79">
        <f>COUNTIF('Grade 12 Girls Div 1'!$D:$D,BD$3)</f>
        <v>0</v>
      </c>
      <c r="BF31" s="78">
        <f>COUNTIF('Grade 12 Girls Div 1'!$B:$B,BF$3)</f>
        <v>0</v>
      </c>
      <c r="BG31" s="79">
        <f>COUNTIF('Grade 12 Girls Div 1'!$D:$D,BF$3)</f>
        <v>0</v>
      </c>
      <c r="BH31" s="78">
        <f>COUNTIF('Grade 12 Girls Div 1'!$B:$B,BH$3)</f>
        <v>0</v>
      </c>
      <c r="BI31" s="79">
        <f>COUNTIF('Grade 12 Girls Div 1'!$D:$D,BH$3)</f>
        <v>0</v>
      </c>
      <c r="BJ31" s="78">
        <f>COUNTIF('Grade 12 Girls Div 1'!$B:$B,BJ$3)</f>
        <v>0</v>
      </c>
      <c r="BK31" s="142">
        <f>COUNTIF('Grade 12 Girls Div 1'!$D:$D,BJ$3)</f>
        <v>0</v>
      </c>
      <c r="BL31" s="78">
        <f>COUNTIF('Grade 12 Girls Div 1'!$B:$B,BL$3)</f>
        <v>0</v>
      </c>
      <c r="BM31" s="142">
        <f>COUNTIF('Grade 12 Girls Div 1'!$D:$D,BL$3)</f>
        <v>0</v>
      </c>
      <c r="BN31" s="78">
        <f>COUNTIF('Grade 12 Girls Div 1'!$B:$B,BN$3)</f>
        <v>0</v>
      </c>
      <c r="BO31" s="142">
        <f>COUNTIF('Grade 12 Girls Div 1'!$D:$D,BN$3)</f>
        <v>0</v>
      </c>
      <c r="BP31" s="78">
        <f>COUNTIF('Grade 12 Girls Div 1'!$B:$B,BP$3)</f>
        <v>0</v>
      </c>
      <c r="BQ31" s="142">
        <f>COUNTIF('Grade 12 Girls Div 1'!$D:$D,BP$3)</f>
        <v>0</v>
      </c>
      <c r="BR31" s="78">
        <f>COUNTIF('Grade 12 Girls Div 1'!$B:$B,BR$3)</f>
        <v>0</v>
      </c>
      <c r="BS31" s="142">
        <f>COUNTIF('Grade 12 Girls Div 1'!$D:$D,BR$3)</f>
        <v>0</v>
      </c>
      <c r="BT31" s="78">
        <f>COUNTIF('Grade 12 Girls Div 1'!$B:$B,BT$3)</f>
        <v>0</v>
      </c>
      <c r="BU31" s="142">
        <f>COUNTIF('Grade 12 Girls Div 1'!$D:$D,BT$3)</f>
        <v>0</v>
      </c>
      <c r="BV31" s="78">
        <f>COUNTIF('Grade 12 Girls Div 1'!$B:$B,BV$3)</f>
        <v>0</v>
      </c>
      <c r="BW31" s="142">
        <f>COUNTIF('Grade 12 Girls Div 1'!$D:$D,BV$3)</f>
        <v>0</v>
      </c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</row>
    <row r="32" spans="1:95" s="57" customFormat="1" ht="20.100000000000001" customHeight="1" x14ac:dyDescent="0.3">
      <c r="A32" s="158" t="s">
        <v>112</v>
      </c>
      <c r="B32" s="76">
        <f>SUM(H32+J32+L32+N32+'Statistics Overview'!J33+R32++T32+V32+X32+Z32+AB32+AD32+AF32+AH32+AJ32+AL32+AN32+AP32+AR32+AT32+AV32+AX32+AZ32+BB32+BD32+BF32+BH32+BJ32,BL32,BN32,BP32,BR32,BT32,BV32)</f>
        <v>15</v>
      </c>
      <c r="C32" s="77">
        <f>SUM(I32+K32+M32+O32+'Statistics Overview'!K33+S32+U32+W32+Y32+AA32+AC32+AE32+AG32+AI32+AK32+AM32+AO32+AQ32+AS32+AU32+AW32+AY32+BA32+BC32+BE32+BG32+BI32+BK32,BO32,BQ32,BS32,BU32,BW32)</f>
        <v>0</v>
      </c>
      <c r="D32" s="167">
        <f>B32+'Statistics Overview'!B33+2</f>
        <v>26</v>
      </c>
      <c r="E32" s="74">
        <f>C32+'Statistics Overview'!C33+3</f>
        <v>11</v>
      </c>
      <c r="F32" s="168">
        <f>COUNTIF('Grade 12 Girls Div 2'!$B:$B,F$3)</f>
        <v>26</v>
      </c>
      <c r="G32" s="79">
        <f>COUNTIF('Grade 12 Girls Div 2'!$D:$D,F$3)</f>
        <v>10</v>
      </c>
      <c r="H32" s="168">
        <f>COUNTIF('Grade 12 Girls Div 2'!$B:$B,H$3)</f>
        <v>0</v>
      </c>
      <c r="I32" s="79">
        <f>COUNTIF('Grade 12 Girls Div 2'!$D:$D,H$3)</f>
        <v>0</v>
      </c>
      <c r="J32" s="78">
        <f>COUNTIF('Grade 12 Girls Div 2'!$B:$B,J$3)</f>
        <v>0</v>
      </c>
      <c r="K32" s="79">
        <f>COUNTIF('Grade 12 Girls Div 2'!$D:$D,J$3)</f>
        <v>0</v>
      </c>
      <c r="L32" s="78">
        <f>COUNTIF('Grade 12 Girls Div 2'!$B:$B,L$3)</f>
        <v>0</v>
      </c>
      <c r="M32" s="79">
        <f>COUNTIF('Grade 12 Girls Div 2'!$D:$D,L$3)</f>
        <v>0</v>
      </c>
      <c r="N32" s="78">
        <f>COUNTIF('Grade 12 Girls Div 2'!$B:$B,N$3)</f>
        <v>0</v>
      </c>
      <c r="O32" s="79">
        <f>COUNTIF('Grade 12 Girls Div 2'!$D:$D,N$3)</f>
        <v>0</v>
      </c>
      <c r="R32" s="78">
        <f>COUNTIF('Grade 12 Girls Div 2'!$B:$B,R$3)</f>
        <v>0</v>
      </c>
      <c r="S32" s="79">
        <f>COUNTIF('Grade 12 Girls Div 2'!$D:$D,R$3)</f>
        <v>0</v>
      </c>
      <c r="T32" s="78">
        <f>COUNTIF('Grade 12 Girls Div 2'!$B:$B,T$3)</f>
        <v>0</v>
      </c>
      <c r="U32" s="79">
        <f>COUNTIF('Grade 12 Girls Div 2'!$D:$D,T$3)</f>
        <v>0</v>
      </c>
      <c r="V32" s="78">
        <f>COUNTIF('Grade 12 Girls Div 2'!$B:$B,V$3)</f>
        <v>0</v>
      </c>
      <c r="W32" s="79">
        <f>COUNTIF('Grade 12 Girls Div 2'!$D:$D,V$3)</f>
        <v>0</v>
      </c>
      <c r="X32" s="78">
        <f>COUNTIF('Grade 12 Girls Div 2'!$B:$B,X$3)</f>
        <v>0</v>
      </c>
      <c r="Y32" s="79">
        <f>COUNTIF('Grade 12 Girls Div 2'!$D:$D,X$3)</f>
        <v>0</v>
      </c>
      <c r="Z32" s="78">
        <f>COUNTIF('Grade 12 Girls Div 2'!$B:$B,Z$3)</f>
        <v>0</v>
      </c>
      <c r="AA32" s="79">
        <f>COUNTIF('Grade 12 Girls Div 2'!$D:$D,Z$3)</f>
        <v>0</v>
      </c>
      <c r="AB32" s="78">
        <f>COUNTIF('Grade 12 Girls Div 2'!$B:$B,AB$3)</f>
        <v>0</v>
      </c>
      <c r="AC32" s="79">
        <f>COUNTIF('Grade 12 Girls Div 2'!$D:$D,AB$3)</f>
        <v>0</v>
      </c>
      <c r="AD32" s="78">
        <f>COUNTIF('Grade 12 Girls Div 2'!$B:$B,AD$3)</f>
        <v>0</v>
      </c>
      <c r="AE32" s="79">
        <f>COUNTIF('Grade 12 Girls Div 2'!$D:$D,AD$3)</f>
        <v>0</v>
      </c>
      <c r="AF32" s="78">
        <f>COUNTIF('Grade 12 Girls Div 2'!$B:$B,AF$3)</f>
        <v>0</v>
      </c>
      <c r="AG32" s="79">
        <f>COUNTIF('Grade 12 Girls Div 2'!$D:$D,AF$3)</f>
        <v>0</v>
      </c>
      <c r="AH32" s="78">
        <f>COUNTIF('Grade 12 Girls Div 2'!$B:$B,AH$3)</f>
        <v>0</v>
      </c>
      <c r="AI32" s="79">
        <f>COUNTIF('Grade 12 Girls Div 2'!$D:$D,AH$3)</f>
        <v>0</v>
      </c>
      <c r="AJ32" s="78">
        <f>COUNTIF('Grade 12 Girls Div 2'!$B:$B,AJ$3)</f>
        <v>0</v>
      </c>
      <c r="AK32" s="79">
        <f>COUNTIF('Grade 12 Girls Div 2'!$D:$D,AJ$3)</f>
        <v>0</v>
      </c>
      <c r="AL32" s="78">
        <f>COUNTIF('Grade 12 Girls Div 2'!$B:$B,AL$3)</f>
        <v>0</v>
      </c>
      <c r="AM32" s="79">
        <f>COUNTIF('Grade 12 Girls Div 2'!$D:$D,AL$3)</f>
        <v>0</v>
      </c>
      <c r="AN32" s="78">
        <f>COUNTIF('Grade 12 Girls Div 2'!$B:$B,AN$3)</f>
        <v>0</v>
      </c>
      <c r="AO32" s="79">
        <f>COUNTIF('Grade 12 Girls Div 2'!$D:$D,AN$3)</f>
        <v>0</v>
      </c>
      <c r="AP32" s="78">
        <f>COUNTIF('Grade 12 Girls Div 2'!$B:$B,AP$3)</f>
        <v>0</v>
      </c>
      <c r="AQ32" s="79">
        <f>COUNTIF('Grade 12 Girls Div 2'!$D:$D,AP$3)</f>
        <v>0</v>
      </c>
      <c r="AR32" s="78">
        <f>COUNTIF('Grade 12 Girls Div 2'!$B:$B,AR$3)</f>
        <v>0</v>
      </c>
      <c r="AS32" s="79">
        <f>COUNTIF('Grade 12 Girls Div 2'!$D:$D,AR$3)</f>
        <v>0</v>
      </c>
      <c r="AT32" s="78">
        <f>COUNTIF('Grade 12 Girls Div 2'!$B:$B,AT$3)</f>
        <v>0</v>
      </c>
      <c r="AU32" s="79">
        <f>COUNTIF('Grade 12 Girls Div 2'!$D:$D,AT$3)</f>
        <v>0</v>
      </c>
      <c r="AV32" s="78">
        <f>COUNTIF('Grade 12 Girls Div 2'!$B:$B,AV$3)</f>
        <v>0</v>
      </c>
      <c r="AW32" s="79">
        <f>COUNTIF('Grade 12 Girls Div 2'!$D:$D,AV$3)</f>
        <v>0</v>
      </c>
      <c r="AX32" s="78">
        <f>COUNTIF('Grade 12 Girls Div 2'!$B:$B,AX$3)</f>
        <v>0</v>
      </c>
      <c r="AY32" s="79">
        <f>COUNTIF('Grade 12 Girls Div 2'!$D:$D,AX$3)</f>
        <v>0</v>
      </c>
      <c r="AZ32" s="78">
        <f>COUNTIF('Grade 12 Girls Div 2'!$B:$B,AZ$3)</f>
        <v>0</v>
      </c>
      <c r="BA32" s="79">
        <f>COUNTIF('Grade 12 Girls Div 2'!$D:$D,AZ$3)</f>
        <v>0</v>
      </c>
      <c r="BB32" s="78">
        <f>COUNTIF('Grade 12 Girls Div 2'!$B:$B,BB$3)</f>
        <v>0</v>
      </c>
      <c r="BC32" s="79">
        <f>COUNTIF('Grade 12 Girls Div 2'!$D:$D,BB$3)</f>
        <v>0</v>
      </c>
      <c r="BD32" s="78">
        <f>COUNTIF('Grade 12 Girls Div 2'!$B:$B,BD$3)</f>
        <v>15</v>
      </c>
      <c r="BE32" s="79">
        <f>COUNTIF('Grade 12 Girls Div 2'!$D:$D,BD$3)</f>
        <v>0</v>
      </c>
      <c r="BF32" s="78">
        <f>COUNTIF('Grade 12 Girls Div 2'!$B:$B,BF$3)</f>
        <v>0</v>
      </c>
      <c r="BG32" s="79">
        <f>COUNTIF('Grade 12 Girls Div 2'!$D:$D,BF$3)</f>
        <v>0</v>
      </c>
      <c r="BH32" s="78">
        <f>COUNTIF('Grade 12 Girls Div 2'!$B:$B,BH$3)</f>
        <v>0</v>
      </c>
      <c r="BI32" s="79">
        <f>COUNTIF('Grade 12 Girls Div 2'!$D:$D,BH$3)</f>
        <v>0</v>
      </c>
      <c r="BJ32" s="78">
        <f>COUNTIF('Grade 12 Girls Div 2'!$B:$B,BJ$3)</f>
        <v>0</v>
      </c>
      <c r="BK32" s="142">
        <f>COUNTIF('Grade 12 Girls Div 2'!$D:$D,BJ$3)</f>
        <v>0</v>
      </c>
      <c r="BL32" s="78">
        <f>COUNTIF('Grade 12 Girls Div 2'!$B:$B,BL$3)</f>
        <v>0</v>
      </c>
      <c r="BM32" s="142">
        <f>COUNTIF('Grade 12 Girls Div 2'!$D:$D,BL$3)</f>
        <v>0</v>
      </c>
      <c r="BN32" s="78">
        <f>COUNTIF('Grade 12 Girls Div 2'!$B:$B,BN$3)</f>
        <v>0</v>
      </c>
      <c r="BO32" s="142">
        <f>COUNTIF('Grade 12 Girls Div 2'!$D:$D,BN$3)</f>
        <v>0</v>
      </c>
      <c r="BP32" s="78">
        <f>COUNTIF('Grade 12 Girls Div 2'!$B:$B,BP$3)</f>
        <v>0</v>
      </c>
      <c r="BQ32" s="142">
        <f>COUNTIF('Grade 12 Girls Div 2'!$D:$D,BP$3)</f>
        <v>0</v>
      </c>
      <c r="BR32" s="78">
        <f>COUNTIF('Grade 12 Girls Div 2'!$B:$B,BR$3)</f>
        <v>0</v>
      </c>
      <c r="BS32" s="142">
        <f>COUNTIF('Grade 12 Girls Div 2'!$D:$D,BR$3)</f>
        <v>0</v>
      </c>
      <c r="BT32" s="78">
        <f>COUNTIF('Grade 12 Girls Div 2'!$B:$B,BT$3)</f>
        <v>0</v>
      </c>
      <c r="BU32" s="142">
        <f>COUNTIF('Grade 12 Girls Div 2'!$D:$D,BT$3)</f>
        <v>0</v>
      </c>
      <c r="BV32" s="78">
        <f>COUNTIF('Grade 12 Girls Div 2'!$B:$B,BV$3)</f>
        <v>0</v>
      </c>
      <c r="BW32" s="142">
        <f>COUNTIF('Grade 12 Girls Div 2'!$D:$D,BV$3)</f>
        <v>0</v>
      </c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</row>
    <row r="33" spans="1:95" s="57" customFormat="1" ht="20.100000000000001" customHeight="1" thickBot="1" x14ac:dyDescent="0.35">
      <c r="A33" s="186" t="s">
        <v>113</v>
      </c>
      <c r="B33" s="66">
        <f>SUM(H33+J33+L33+N33+'Statistics Overview'!J34+R33+T33+V33+X33+Z33+AB33+AD33+AF33+AH33+AJ33+AL33+AN33+AP33+AR33+AT33+AV33+AX33+AZ33+BB33+BD33+BF33+BH33+BJ33+BL33+BN33+BP33+BR33+BT33+BV33)</f>
        <v>189</v>
      </c>
      <c r="C33" s="164">
        <f>SUM(I33+K33+M33+O33+'Statistics Overview'!K34+S33+U33+W33+Y33+AA33+AC33+AE33+AG33+AI33+AK33+AM33+AO33+AQ33+AS33+AU33+AW33+AY33+BA33+BC33+BE33+BG33+BI33+BK33+BM33+BO33+BQ33+BS33+BU33+BW33)</f>
        <v>102</v>
      </c>
      <c r="D33" s="166">
        <f>B33+'Statistics Overview'!B34</f>
        <v>619</v>
      </c>
      <c r="E33" s="68">
        <f>C33+'Statistics Overview'!C34</f>
        <v>563</v>
      </c>
      <c r="F33" s="166">
        <f>SUM(F34:F49)-32</f>
        <v>642</v>
      </c>
      <c r="G33" s="83">
        <f>SUM(G34:G49)-48</f>
        <v>545</v>
      </c>
      <c r="H33" s="166">
        <f t="shared" ref="H33:O33" si="23">SUM(H34:H49)</f>
        <v>0</v>
      </c>
      <c r="I33" s="83">
        <f t="shared" si="23"/>
        <v>1</v>
      </c>
      <c r="J33" s="67">
        <f t="shared" si="23"/>
        <v>1</v>
      </c>
      <c r="K33" s="83">
        <f t="shared" si="23"/>
        <v>0</v>
      </c>
      <c r="L33" s="67">
        <f t="shared" si="23"/>
        <v>0</v>
      </c>
      <c r="M33" s="83">
        <f t="shared" si="23"/>
        <v>0</v>
      </c>
      <c r="N33" s="67">
        <f t="shared" si="23"/>
        <v>1</v>
      </c>
      <c r="O33" s="83">
        <f t="shared" si="23"/>
        <v>1</v>
      </c>
      <c r="R33" s="67">
        <f>SUM(R34:R49)</f>
        <v>0</v>
      </c>
      <c r="S33" s="83">
        <f>SUM(S34:S49)</f>
        <v>2</v>
      </c>
      <c r="T33" s="67">
        <f t="shared" ref="T33:U33" si="24">SUM(T34:T49)</f>
        <v>0</v>
      </c>
      <c r="U33" s="83">
        <f t="shared" si="24"/>
        <v>0</v>
      </c>
      <c r="V33" s="67">
        <f t="shared" ref="V33:BA33" si="25">SUM(V34:V49)</f>
        <v>0</v>
      </c>
      <c r="W33" s="83">
        <f t="shared" si="25"/>
        <v>0</v>
      </c>
      <c r="X33" s="67">
        <f t="shared" si="25"/>
        <v>3</v>
      </c>
      <c r="Y33" s="83">
        <f t="shared" si="25"/>
        <v>13</v>
      </c>
      <c r="Z33" s="67">
        <f t="shared" si="25"/>
        <v>0</v>
      </c>
      <c r="AA33" s="83">
        <f t="shared" si="25"/>
        <v>0</v>
      </c>
      <c r="AB33" s="67">
        <f t="shared" si="25"/>
        <v>0</v>
      </c>
      <c r="AC33" s="83">
        <f t="shared" si="25"/>
        <v>0</v>
      </c>
      <c r="AD33" s="67">
        <f t="shared" si="25"/>
        <v>2</v>
      </c>
      <c r="AE33" s="83">
        <f t="shared" si="25"/>
        <v>7</v>
      </c>
      <c r="AF33" s="67">
        <f t="shared" si="25"/>
        <v>0</v>
      </c>
      <c r="AG33" s="83">
        <f t="shared" si="25"/>
        <v>0</v>
      </c>
      <c r="AH33" s="67">
        <f t="shared" si="25"/>
        <v>0</v>
      </c>
      <c r="AI33" s="83">
        <f t="shared" si="25"/>
        <v>1</v>
      </c>
      <c r="AJ33" s="67">
        <f t="shared" si="25"/>
        <v>0</v>
      </c>
      <c r="AK33" s="83">
        <f t="shared" si="25"/>
        <v>1</v>
      </c>
      <c r="AL33" s="67">
        <f t="shared" si="25"/>
        <v>0</v>
      </c>
      <c r="AM33" s="83">
        <f t="shared" si="25"/>
        <v>1</v>
      </c>
      <c r="AN33" s="67">
        <f t="shared" si="25"/>
        <v>0</v>
      </c>
      <c r="AO33" s="83">
        <f t="shared" si="25"/>
        <v>0</v>
      </c>
      <c r="AP33" s="67">
        <f t="shared" si="25"/>
        <v>0</v>
      </c>
      <c r="AQ33" s="83">
        <f t="shared" si="25"/>
        <v>2</v>
      </c>
      <c r="AR33" s="67">
        <f t="shared" si="25"/>
        <v>1</v>
      </c>
      <c r="AS33" s="83">
        <f t="shared" si="25"/>
        <v>1</v>
      </c>
      <c r="AT33" s="67">
        <f t="shared" si="25"/>
        <v>5</v>
      </c>
      <c r="AU33" s="83">
        <f t="shared" si="25"/>
        <v>4</v>
      </c>
      <c r="AV33" s="67">
        <f t="shared" si="25"/>
        <v>2</v>
      </c>
      <c r="AW33" s="83">
        <f t="shared" si="25"/>
        <v>4</v>
      </c>
      <c r="AX33" s="67">
        <f t="shared" si="25"/>
        <v>0</v>
      </c>
      <c r="AY33" s="83">
        <f t="shared" si="25"/>
        <v>0</v>
      </c>
      <c r="AZ33" s="67">
        <f t="shared" si="25"/>
        <v>0</v>
      </c>
      <c r="BA33" s="83">
        <f t="shared" si="25"/>
        <v>0</v>
      </c>
      <c r="BB33" s="67">
        <f t="shared" ref="BB33:BC33" si="26">SUM(BB34:BB49)</f>
        <v>96</v>
      </c>
      <c r="BC33" s="83">
        <f t="shared" si="26"/>
        <v>56</v>
      </c>
      <c r="BD33" s="67">
        <f t="shared" ref="BD33:BE33" si="27">SUM(BD34:BD49)</f>
        <v>74</v>
      </c>
      <c r="BE33" s="83">
        <f t="shared" si="27"/>
        <v>0</v>
      </c>
      <c r="BF33" s="67">
        <f t="shared" ref="BF33:BK33" si="28">SUM(BF34:BF49)</f>
        <v>0</v>
      </c>
      <c r="BG33" s="83">
        <f t="shared" si="28"/>
        <v>0</v>
      </c>
      <c r="BH33" s="67">
        <f t="shared" si="28"/>
        <v>0</v>
      </c>
      <c r="BI33" s="83">
        <f t="shared" si="28"/>
        <v>0</v>
      </c>
      <c r="BJ33" s="67">
        <f t="shared" si="28"/>
        <v>0</v>
      </c>
      <c r="BK33" s="143">
        <f t="shared" si="28"/>
        <v>0</v>
      </c>
      <c r="BL33" s="67">
        <f t="shared" ref="BL33:BM33" si="29">SUM(BL34:BL49)</f>
        <v>0</v>
      </c>
      <c r="BM33" s="143">
        <f t="shared" si="29"/>
        <v>0</v>
      </c>
      <c r="BN33" s="67">
        <f t="shared" ref="BN33:BW33" si="30">SUM(BN34:BN49)</f>
        <v>1</v>
      </c>
      <c r="BO33" s="143">
        <f t="shared" si="30"/>
        <v>2</v>
      </c>
      <c r="BP33" s="67">
        <f t="shared" si="30"/>
        <v>0</v>
      </c>
      <c r="BQ33" s="143">
        <f t="shared" si="30"/>
        <v>0</v>
      </c>
      <c r="BR33" s="67">
        <f t="shared" si="30"/>
        <v>0</v>
      </c>
      <c r="BS33" s="143">
        <f t="shared" si="30"/>
        <v>0</v>
      </c>
      <c r="BT33" s="67">
        <f t="shared" si="30"/>
        <v>1</v>
      </c>
      <c r="BU33" s="143">
        <f t="shared" si="30"/>
        <v>0</v>
      </c>
      <c r="BV33" s="67">
        <f t="shared" si="30"/>
        <v>1</v>
      </c>
      <c r="BW33" s="143">
        <f t="shared" si="30"/>
        <v>4</v>
      </c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</row>
    <row r="34" spans="1:95" s="57" customFormat="1" ht="20.100000000000001" customHeight="1" thickTop="1" x14ac:dyDescent="0.3">
      <c r="A34" s="157" t="s">
        <v>3</v>
      </c>
      <c r="B34" s="76">
        <f>SUM(H34+J34+L34+N34+'Statistics Overview'!J35+R34++T34+V34+X34+Z34+AB34+AD34+AF34+AH34+AJ34+AL34+AN34+AP34+AR34+AT34+AV34+AX34+AZ34+BB34+BD34+BF34+BH34+BJ34,BL34,BN34,BP34,BR34,BT34,BV34)</f>
        <v>1</v>
      </c>
      <c r="C34" s="77">
        <f>SUM(I34+K34+M34+O34+'Statistics Overview'!K35+S34+U34+W34+Y34+AA34+AC34+AE34+AG34+AI34+AK34+AM34+AO34+AQ34+AS34+AU34+AW34+AY34+BA34+BC34+BE34+BG34+BI34+BK34,BO34,BQ34,BS34,BU34,BW34)</f>
        <v>10</v>
      </c>
      <c r="D34" s="167">
        <f>B34+'Statistics Overview'!B35+2</f>
        <v>46</v>
      </c>
      <c r="E34" s="74">
        <f>C34+'Statistics Overview'!C35+3</f>
        <v>65</v>
      </c>
      <c r="F34" s="168">
        <f>COUNTIF('Grade 16 Div. 1'!$B:$B,F$3)</f>
        <v>48</v>
      </c>
      <c r="G34" s="79">
        <f>COUNTIF('Grade 16 Div. 1'!$D:$D,F$3)</f>
        <v>64</v>
      </c>
      <c r="H34" s="168">
        <f>COUNTIF('Grade 16 Div. 1'!$B:$B,H$3)</f>
        <v>0</v>
      </c>
      <c r="I34" s="79">
        <f>COUNTIF('Grade 16 Div. 1'!$D:$D,H$3)</f>
        <v>1</v>
      </c>
      <c r="J34" s="78">
        <f>COUNTIF('Grade 16 Div. 1'!$B:$B,J$3)</f>
        <v>0</v>
      </c>
      <c r="K34" s="79">
        <f>COUNTIF('Grade 16 Div. 1'!$D:$D,J$3)</f>
        <v>0</v>
      </c>
      <c r="L34" s="78">
        <f>COUNTIF('Grade 16 Div. 1'!$B:$B,L$3)</f>
        <v>0</v>
      </c>
      <c r="M34" s="79">
        <f>COUNTIF('Grade 16 Div. 1'!$D:$D,L$3)</f>
        <v>0</v>
      </c>
      <c r="N34" s="78">
        <f>COUNTIF('Grade 16 Div. 1'!$B:$B,N$3)</f>
        <v>0</v>
      </c>
      <c r="O34" s="79">
        <f>COUNTIF('Grade 16 Div. 1'!$D:$D,N$3)</f>
        <v>0</v>
      </c>
      <c r="R34" s="78">
        <f>COUNTIF('Grade 16 Div. 1'!$B:$B,R$3)</f>
        <v>0</v>
      </c>
      <c r="S34" s="79">
        <f>COUNTIF('Grade 16 Div. 1'!$D:$D,R$3)</f>
        <v>0</v>
      </c>
      <c r="T34" s="78">
        <f>COUNTIF('Grade 16 Div. 1'!$B:$B,T$3)</f>
        <v>0</v>
      </c>
      <c r="U34" s="79">
        <f>COUNTIF('Grade 16 Div. 1'!$D:$D,T$3)</f>
        <v>0</v>
      </c>
      <c r="V34" s="78">
        <f>COUNTIF('Grade 16 Div. 1'!$B:$B,V$3)</f>
        <v>0</v>
      </c>
      <c r="W34" s="79">
        <f>COUNTIF('Grade 16 Div. 1'!$D:$D,V$3)</f>
        <v>0</v>
      </c>
      <c r="X34" s="78">
        <f>COUNTIF('Grade 16 Div. 1'!$B:$B,X$3)</f>
        <v>0</v>
      </c>
      <c r="Y34" s="79">
        <f>COUNTIF('Grade 16 Div. 1'!$D:$D,X$3)</f>
        <v>3</v>
      </c>
      <c r="Z34" s="78">
        <f>COUNTIF('Grade 16 Div. 1'!$B:$B,Z$3)</f>
        <v>0</v>
      </c>
      <c r="AA34" s="79">
        <f>COUNTIF('Grade 16 Div. 1'!$D:$D,Z$3)</f>
        <v>0</v>
      </c>
      <c r="AB34" s="78">
        <f>COUNTIF('Grade 16 Div. 1'!$B:$B,AB$3)</f>
        <v>0</v>
      </c>
      <c r="AC34" s="79">
        <f>COUNTIF('Grade 16 Div. 1'!$D:$D,AB$3)</f>
        <v>0</v>
      </c>
      <c r="AD34" s="78">
        <f>COUNTIF('Grade 16 Div. 1'!$B:$B,AD$3)</f>
        <v>0</v>
      </c>
      <c r="AE34" s="79">
        <f>COUNTIF('Grade 16 Div. 1'!$D:$D,AD$3)</f>
        <v>2</v>
      </c>
      <c r="AF34" s="78">
        <f>COUNTIF('Grade 16 Div. 1'!$B:$B,AF$3)</f>
        <v>0</v>
      </c>
      <c r="AG34" s="79">
        <f>COUNTIF('Grade 16 Div. 1'!$D:$D,AF$3)</f>
        <v>0</v>
      </c>
      <c r="AH34" s="78">
        <f>COUNTIF('Grade 16 Div. 1'!$B:$B,AH$3)</f>
        <v>0</v>
      </c>
      <c r="AI34" s="79">
        <f>COUNTIF('Grade 16 Div. 1'!$D:$D,AH$3)</f>
        <v>1</v>
      </c>
      <c r="AJ34" s="78">
        <f>COUNTIF('Grade 16 Div. 1'!$B:$B,AJ$3)</f>
        <v>0</v>
      </c>
      <c r="AK34" s="79">
        <f>COUNTIF('Grade 16 Div. 1'!$D:$D,AJ$3)</f>
        <v>0</v>
      </c>
      <c r="AL34" s="78">
        <f>COUNTIF('Grade 16 Div. 1'!$B:$B,AL$3)</f>
        <v>0</v>
      </c>
      <c r="AM34" s="79">
        <f>COUNTIF('Grade 16 Div. 1'!$D:$D,AL$3)</f>
        <v>1</v>
      </c>
      <c r="AN34" s="78">
        <f>COUNTIF('Grade 16 Div. 1'!$B:$B,AN$3)</f>
        <v>0</v>
      </c>
      <c r="AO34" s="79">
        <f>COUNTIF('Grade 16 Div. 1'!$D:$D,AN$3)</f>
        <v>0</v>
      </c>
      <c r="AP34" s="78">
        <f>COUNTIF('Grade 16 Div. 1'!$B:$B,AP$3)</f>
        <v>0</v>
      </c>
      <c r="AQ34" s="79">
        <f>COUNTIF('Grade 16 Div. 1'!$D:$D,AP$3)</f>
        <v>0</v>
      </c>
      <c r="AR34" s="78">
        <f>COUNTIF('Grade 16 Div. 1'!$B:$B,AR$3)</f>
        <v>0</v>
      </c>
      <c r="AS34" s="79">
        <f>COUNTIF('Grade 16 Div. 1'!$D:$D,AR$3)</f>
        <v>0</v>
      </c>
      <c r="AT34" s="78">
        <f>COUNTIF('Grade 16 Div. 1'!$B:$B,AT$3)</f>
        <v>0</v>
      </c>
      <c r="AU34" s="79">
        <f>COUNTIF('Grade 16 Div. 1'!$D:$D,AT$3)</f>
        <v>0</v>
      </c>
      <c r="AV34" s="78">
        <f>COUNTIF('Grade 16 Div. 1'!$B:$B,AV$3)</f>
        <v>0</v>
      </c>
      <c r="AW34" s="79">
        <f>COUNTIF('Grade 16 Div. 1'!$D:$D,AV$3)</f>
        <v>0</v>
      </c>
      <c r="AX34" s="78">
        <f>COUNTIF('Grade 16 Div. 1'!$B:$B,AX$3)</f>
        <v>0</v>
      </c>
      <c r="AY34" s="79">
        <f>COUNTIF('Grade 16 Div. 1'!$D:$D,AX$3)</f>
        <v>0</v>
      </c>
      <c r="AZ34" s="78">
        <f>COUNTIF('Grade 16 Div. 1'!$B:$B,AZ$3)</f>
        <v>0</v>
      </c>
      <c r="BA34" s="79">
        <f>COUNTIF('Grade 16 Div. 1'!$D:$D,AZ$3)</f>
        <v>0</v>
      </c>
      <c r="BB34" s="78">
        <f>COUNTIF('Grade 16 Div. 1'!$B:$B,BB$3)</f>
        <v>1</v>
      </c>
      <c r="BC34" s="79">
        <f>COUNTIF('Grade 16 Div. 1'!$D:$D,BB$3)</f>
        <v>2</v>
      </c>
      <c r="BD34" s="78">
        <f>COUNTIF('Grade 16 Div. 1'!$B:$B,BD$3)</f>
        <v>0</v>
      </c>
      <c r="BE34" s="79">
        <f>COUNTIF('Grade 16 Div. 1'!$D:$D,BD$3)</f>
        <v>0</v>
      </c>
      <c r="BF34" s="78">
        <f>COUNTIF('Grade 16 Div. 1'!$B:$B,BF$3)</f>
        <v>0</v>
      </c>
      <c r="BG34" s="79">
        <f>COUNTIF('Grade 16 Div. 1'!$D:$D,BF$3)</f>
        <v>0</v>
      </c>
      <c r="BH34" s="78">
        <f>COUNTIF('Grade 16 Div. 1'!$B:$B,BH$3)</f>
        <v>0</v>
      </c>
      <c r="BI34" s="79">
        <f>COUNTIF('Grade 16 Div. 1'!$D:$D,BH$3)</f>
        <v>0</v>
      </c>
      <c r="BJ34" s="78">
        <f>COUNTIF('Grade 16 Div. 1'!$B:$B,BJ$3)</f>
        <v>0</v>
      </c>
      <c r="BK34" s="142">
        <f>COUNTIF('Grade 16 Div. 1'!$D:$D,BJ$3)</f>
        <v>0</v>
      </c>
      <c r="BL34" s="78">
        <f>COUNTIF('Grade 16 Div. 1'!$B:$B,BL$3)</f>
        <v>0</v>
      </c>
      <c r="BM34" s="142">
        <f>COUNTIF('Grade 16 Div. 1'!$D:$D,BL$3)</f>
        <v>0</v>
      </c>
      <c r="BN34" s="78">
        <f>COUNTIF('Grade 16 Div. 1'!$B:$B,BN$3)</f>
        <v>0</v>
      </c>
      <c r="BO34" s="142">
        <f>COUNTIF('Grade 16 Div. 1'!$D:$D,BN$3)</f>
        <v>0</v>
      </c>
      <c r="BP34" s="78">
        <f>COUNTIF('Grade 16 Div. 1'!$B:$B,BP$3)</f>
        <v>0</v>
      </c>
      <c r="BQ34" s="142">
        <f>COUNTIF('Grade 16 Div. 1'!$D:$D,BP$3)</f>
        <v>0</v>
      </c>
      <c r="BR34" s="78">
        <f>COUNTIF('Grade 16 Div. 1'!$B:$B,BR$3)</f>
        <v>0</v>
      </c>
      <c r="BS34" s="142">
        <f>COUNTIF('Grade 16 Div. 1'!$D:$D,BR$3)</f>
        <v>0</v>
      </c>
      <c r="BT34" s="78">
        <f>COUNTIF('Grade 16 Div. 1'!$B:$B,BT$3)</f>
        <v>0</v>
      </c>
      <c r="BU34" s="142">
        <f>COUNTIF('Grade 16 Div. 1'!$D:$D,BT$3)</f>
        <v>0</v>
      </c>
      <c r="BV34" s="78">
        <f>COUNTIF('Grade 16 Div. 1'!$B:$B,BV$3)</f>
        <v>0</v>
      </c>
      <c r="BW34" s="142">
        <f>COUNTIF('Grade 16 Div. 1'!$D:$D,BV$3)</f>
        <v>0</v>
      </c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</row>
    <row r="35" spans="1:95" s="57" customFormat="1" ht="20.100000000000001" customHeight="1" x14ac:dyDescent="0.3">
      <c r="A35" s="157" t="s">
        <v>114</v>
      </c>
      <c r="B35" s="76">
        <f>SUM(H35+J35+L35+N35+'Statistics Overview'!J36+R35++T35+V35+X35+Z35+AB35+AD35+AF35+AH35+AJ35+AL35+AN35+AP35+AR35+AT35+AV35+AX35+AZ35+BB35+BD35+BF35+BH35+BJ35,BL35,BN35,BP35,BR35,BT35,BV35)</f>
        <v>14</v>
      </c>
      <c r="C35" s="77">
        <f>SUM(I35+K35+M35+O35+'Statistics Overview'!K36+S35+U35+W35+Y35+AA35+AC35+AE35+AG35+AI35+AK35+AM35+AO35+AQ35+AS35+AU35+AW35+AY35+BA35+BC35+BE35+BG35+BI35+BK35,BO35,BQ35,BS35,BU35,BW35)</f>
        <v>9</v>
      </c>
      <c r="D35" s="167">
        <f>B35+'Statistics Overview'!B36+2</f>
        <v>36</v>
      </c>
      <c r="E35" s="74">
        <f>C35+'Statistics Overview'!C36+3</f>
        <v>33</v>
      </c>
      <c r="F35" s="168">
        <f>COUNTIF('Grade 16 Div. 2'!$B:$B,F$3)</f>
        <v>37</v>
      </c>
      <c r="G35" s="79">
        <f>COUNTIF('Grade 16 Div. 2'!$D:$D,F$3)</f>
        <v>32</v>
      </c>
      <c r="H35" s="168">
        <f>COUNTIF('Grade 16 Div. 2'!$B:$B,H$3)</f>
        <v>0</v>
      </c>
      <c r="I35" s="79">
        <f>COUNTIF('Grade 16 Div. 2'!$D:$D,H$3)</f>
        <v>0</v>
      </c>
      <c r="J35" s="78">
        <f>COUNTIF('Grade 16 Div. 2'!$B:$B,J$3)</f>
        <v>0</v>
      </c>
      <c r="K35" s="79">
        <f>COUNTIF('Grade 16 Div. 2'!$D:$D,J$3)</f>
        <v>0</v>
      </c>
      <c r="L35" s="78">
        <f>COUNTIF('Grade 16 Div. 2'!$B:$B,L$3)</f>
        <v>0</v>
      </c>
      <c r="M35" s="79">
        <f>COUNTIF('Grade 16 Div. 2'!$D:$D,L$3)</f>
        <v>0</v>
      </c>
      <c r="N35" s="78">
        <f>COUNTIF('Grade 16 Div. 2'!$B:$B,N$3)</f>
        <v>0</v>
      </c>
      <c r="O35" s="79">
        <f>COUNTIF('Grade 16 Div. 2'!$D:$D,N$3)</f>
        <v>0</v>
      </c>
      <c r="R35" s="78">
        <f>COUNTIF('Grade 16 Div. 2'!$B:$B,R$3)</f>
        <v>0</v>
      </c>
      <c r="S35" s="79">
        <f>COUNTIF('Grade 16 Div. 2'!$D:$D,R$3)</f>
        <v>0</v>
      </c>
      <c r="T35" s="78">
        <f>COUNTIF('Grade 16 Div. 2'!$B:$B,T$3)</f>
        <v>0</v>
      </c>
      <c r="U35" s="79">
        <f>COUNTIF('Grade 16 Div. 2'!$D:$D,T$3)</f>
        <v>0</v>
      </c>
      <c r="V35" s="78">
        <f>COUNTIF('Grade 16 Div. 2'!$B:$B,V$3)</f>
        <v>0</v>
      </c>
      <c r="W35" s="79">
        <f>COUNTIF('Grade 16 Div. 2'!$D:$D,V$3)</f>
        <v>0</v>
      </c>
      <c r="X35" s="78">
        <f>COUNTIF('Grade 16 Div. 2'!$B:$B,X$3)</f>
        <v>0</v>
      </c>
      <c r="Y35" s="79">
        <f>COUNTIF('Grade 16 Div. 2'!$D:$D,X$3)</f>
        <v>0</v>
      </c>
      <c r="Z35" s="78">
        <f>COUNTIF('Grade 16 Div. 2'!$B:$B,Z$3)</f>
        <v>0</v>
      </c>
      <c r="AA35" s="79">
        <f>COUNTIF('Grade 16 Div. 2'!$D:$D,Z$3)</f>
        <v>0</v>
      </c>
      <c r="AB35" s="78">
        <f>COUNTIF('Grade 16 Div. 2'!$B:$B,AB$3)</f>
        <v>0</v>
      </c>
      <c r="AC35" s="79">
        <f>COUNTIF('Grade 16 Div. 2'!$D:$D,AB$3)</f>
        <v>0</v>
      </c>
      <c r="AD35" s="78">
        <f>COUNTIF('Grade 16 Div. 2'!$B:$B,AD$3)</f>
        <v>0</v>
      </c>
      <c r="AE35" s="79">
        <f>COUNTIF('Grade 16 Div. 2'!$D:$D,AD$3)</f>
        <v>0</v>
      </c>
      <c r="AF35" s="78">
        <f>COUNTIF('Grade 16 Div. 2'!$B:$B,AF$3)</f>
        <v>0</v>
      </c>
      <c r="AG35" s="79">
        <f>COUNTIF('Grade 16 Div. 2'!$D:$D,AF$3)</f>
        <v>0</v>
      </c>
      <c r="AH35" s="78">
        <f>COUNTIF('Grade 16 Div. 2'!$B:$B,AH$3)</f>
        <v>0</v>
      </c>
      <c r="AI35" s="79">
        <f>COUNTIF('Grade 16 Div. 2'!$D:$D,AH$3)</f>
        <v>0</v>
      </c>
      <c r="AJ35" s="78">
        <f>COUNTIF('Grade 16 Div. 2'!$B:$B,AJ$3)</f>
        <v>0</v>
      </c>
      <c r="AK35" s="79">
        <f>COUNTIF('Grade 16 Div. 2'!$D:$D,AJ$3)</f>
        <v>0</v>
      </c>
      <c r="AL35" s="78">
        <f>COUNTIF('Grade 16 Div. 2'!$B:$B,AL$3)</f>
        <v>0</v>
      </c>
      <c r="AM35" s="79">
        <f>COUNTIF('Grade 16 Div. 2'!$D:$D,AL$3)</f>
        <v>0</v>
      </c>
      <c r="AN35" s="78">
        <f>COUNTIF('Grade 16 Div. 2'!$B:$B,AN$3)</f>
        <v>0</v>
      </c>
      <c r="AO35" s="79">
        <f>COUNTIF('Grade 16 Div. 2'!$D:$D,AN$3)</f>
        <v>0</v>
      </c>
      <c r="AP35" s="78">
        <f>COUNTIF('Grade 16 Div. 2'!$B:$B,AP$3)</f>
        <v>0</v>
      </c>
      <c r="AQ35" s="79">
        <f>COUNTIF('Grade 16 Div. 2'!$D:$D,AP$3)</f>
        <v>0</v>
      </c>
      <c r="AR35" s="78">
        <f>COUNTIF('Grade 16 Div. 2'!$B:$B,AR$3)</f>
        <v>0</v>
      </c>
      <c r="AS35" s="79">
        <f>COUNTIF('Grade 16 Div. 2'!$D:$D,AR$3)</f>
        <v>0</v>
      </c>
      <c r="AT35" s="78">
        <f>COUNTIF('Grade 16 Div. 2'!$B:$B,AT$3)</f>
        <v>0</v>
      </c>
      <c r="AU35" s="79">
        <f>COUNTIF('Grade 16 Div. 2'!$D:$D,AT$3)</f>
        <v>0</v>
      </c>
      <c r="AV35" s="78">
        <f>COUNTIF('Grade 16 Div. 2'!$B:$B,AV$3)</f>
        <v>0</v>
      </c>
      <c r="AW35" s="79">
        <f>COUNTIF('Grade 16 Div. 2'!$D:$D,AV$3)</f>
        <v>0</v>
      </c>
      <c r="AX35" s="78">
        <f>COUNTIF('Grade 16 Div. 2'!$B:$B,AX$3)</f>
        <v>0</v>
      </c>
      <c r="AY35" s="79">
        <f>COUNTIF('Grade 16 Div. 2'!$D:$D,AX$3)</f>
        <v>0</v>
      </c>
      <c r="AZ35" s="78">
        <f>COUNTIF('Grade 16 Div. 2'!$B:$B,AZ$3)</f>
        <v>0</v>
      </c>
      <c r="BA35" s="79">
        <f>COUNTIF('Grade 16 Div. 2'!$D:$D,AZ$3)</f>
        <v>0</v>
      </c>
      <c r="BB35" s="78">
        <f>COUNTIF('Grade 16 Div. 2'!$B:$B,BB$3)</f>
        <v>9</v>
      </c>
      <c r="BC35" s="79">
        <f>COUNTIF('Grade 16 Div. 2'!$D:$D,BB$3)</f>
        <v>9</v>
      </c>
      <c r="BD35" s="78">
        <f>COUNTIF('Grade 16 Div. 2'!$B:$B,BD$3)</f>
        <v>5</v>
      </c>
      <c r="BE35" s="79">
        <f>COUNTIF('Grade 16 Div. 2'!$D:$D,BD$3)</f>
        <v>0</v>
      </c>
      <c r="BF35" s="78">
        <f>COUNTIF('Grade 16 Div. 2'!$B:$B,BF$3)</f>
        <v>0</v>
      </c>
      <c r="BG35" s="79">
        <f>COUNTIF('Grade 16 Div. 2'!$D:$D,BF$3)</f>
        <v>0</v>
      </c>
      <c r="BH35" s="78">
        <f>COUNTIF('Grade 16 Div. 2'!$B:$B,BH$3)</f>
        <v>0</v>
      </c>
      <c r="BI35" s="79">
        <f>COUNTIF('Grade 16 Div. 2'!$D:$D,BH$3)</f>
        <v>0</v>
      </c>
      <c r="BJ35" s="78">
        <f>COUNTIF('Grade 16 Div. 2'!$B:$B,BJ$3)</f>
        <v>0</v>
      </c>
      <c r="BK35" s="142">
        <f>COUNTIF('Grade 16 Div. 2'!$D:$D,BJ$3)</f>
        <v>0</v>
      </c>
      <c r="BL35" s="78">
        <f>COUNTIF('Grade 16 Div. 2'!$B:$B,BL$3)</f>
        <v>0</v>
      </c>
      <c r="BM35" s="142">
        <f>COUNTIF('Grade 16 Div. 2'!$D:$D,BL$3)</f>
        <v>0</v>
      </c>
      <c r="BN35" s="78">
        <f>COUNTIF('Grade 16 Div. 2'!$B:$B,BN$3)</f>
        <v>0</v>
      </c>
      <c r="BO35" s="142">
        <f>COUNTIF('Grade 16 Div. 2'!$D:$D,BN$3)</f>
        <v>0</v>
      </c>
      <c r="BP35" s="78">
        <f>COUNTIF('Grade 16 Div. 2'!$B:$B,BP$3)</f>
        <v>0</v>
      </c>
      <c r="BQ35" s="142">
        <f>COUNTIF('Grade 16 Div. 2'!$D:$D,BP$3)</f>
        <v>0</v>
      </c>
      <c r="BR35" s="78">
        <f>COUNTIF('Grade 16 Div. 2'!$B:$B,BR$3)</f>
        <v>0</v>
      </c>
      <c r="BS35" s="142">
        <f>COUNTIF('Grade 16 Div. 2'!$D:$D,BR$3)</f>
        <v>0</v>
      </c>
      <c r="BT35" s="78">
        <f>COUNTIF('Grade 16 Div. 2'!$B:$B,BT$3)</f>
        <v>0</v>
      </c>
      <c r="BU35" s="142">
        <f>COUNTIF('Grade 16 Div. 2'!$D:$D,BT$3)</f>
        <v>0</v>
      </c>
      <c r="BV35" s="78">
        <f>COUNTIF('Grade 16 Div. 2'!$B:$B,BV$3)</f>
        <v>0</v>
      </c>
      <c r="BW35" s="142">
        <f>COUNTIF('Grade 16 Div. 2'!$D:$D,BV$3)</f>
        <v>0</v>
      </c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</row>
    <row r="36" spans="1:95" s="57" customFormat="1" ht="20.100000000000001" customHeight="1" x14ac:dyDescent="0.3">
      <c r="A36" s="157" t="s">
        <v>7</v>
      </c>
      <c r="B36" s="76">
        <f>SUM(H36+J36+L36+N36+'Statistics Overview'!J37+R36++T36+V36+X36+Z36+AB36+AD36+AF36+AH36+AJ36+AL36+AN36+AP36+AR36+AT36+AV36+AX36+AZ36+BB36+BD36+BF36+BH36+BJ36,BL36,BN36,BP36,BR36,BT36,BV36)</f>
        <v>13</v>
      </c>
      <c r="C36" s="77">
        <f>SUM(I36+K36+M36+O36+'Statistics Overview'!K37+S36+U36+W36+Y36+AA36+AC36+AE36+AG36+AI36+AK36+AM36+AO36+AQ36+AS36+AU36+AW36+AY36+BA36+BC36+BE36+BG36+BI36+BK36,BO36,BQ36,BS36,BU36,BW36)</f>
        <v>0</v>
      </c>
      <c r="D36" s="167">
        <f>B36+'Statistics Overview'!B37+2</f>
        <v>16</v>
      </c>
      <c r="E36" s="74">
        <f>C36+'Statistics Overview'!C37+3</f>
        <v>4</v>
      </c>
      <c r="F36" s="168">
        <f>COUNTIF('Grade 16 Div. 2 North'!$B:$B,F$3)</f>
        <v>16</v>
      </c>
      <c r="G36" s="79">
        <f>COUNTIF('Grade 16 Div. 2 North'!$D:$D,F$3)</f>
        <v>3</v>
      </c>
      <c r="H36" s="168">
        <f>COUNTIF('Grade 16 Div. 2 North'!$B:$B,H$3)</f>
        <v>0</v>
      </c>
      <c r="I36" s="79">
        <f>COUNTIF('Grade 16 Div. 2 North'!$D:$D,H$3)</f>
        <v>0</v>
      </c>
      <c r="J36" s="78">
        <f>COUNTIF('Grade 16 Div. 2 North'!$B:$B,J$3)</f>
        <v>0</v>
      </c>
      <c r="K36" s="79">
        <f>COUNTIF('Grade 16 Div. 2 North'!$D:$D,J$3)</f>
        <v>0</v>
      </c>
      <c r="L36" s="78">
        <f>COUNTIF('Grade 16 Div. 2 North'!$B:$B,L$3)</f>
        <v>0</v>
      </c>
      <c r="M36" s="79">
        <f>COUNTIF('Grade 16 Div. 2 North'!$D:$D,L$3)</f>
        <v>0</v>
      </c>
      <c r="N36" s="78">
        <f>COUNTIF('Grade 16 Div. 2 North'!$B:$B,N$3)</f>
        <v>0</v>
      </c>
      <c r="O36" s="79">
        <f>COUNTIF('Grade 16 Div. 2 North'!$D:$D,N$3)</f>
        <v>0</v>
      </c>
      <c r="R36" s="78">
        <f>COUNTIF('Grade 16 Div. 2 North'!$B:$B,R$3)</f>
        <v>0</v>
      </c>
      <c r="S36" s="79">
        <f>COUNTIF('Grade 16 Div. 2 North'!$D:$D,R$3)</f>
        <v>0</v>
      </c>
      <c r="T36" s="78">
        <f>COUNTIF('Grade 16 Div. 2 North'!$B:$B,T$3)</f>
        <v>0</v>
      </c>
      <c r="U36" s="79">
        <f>COUNTIF('Grade 16 Div. 2 North'!$D:$D,T$3)</f>
        <v>0</v>
      </c>
      <c r="V36" s="78">
        <f>COUNTIF('Grade 16 Div. 2 North'!$B:$B,V$3)</f>
        <v>0</v>
      </c>
      <c r="W36" s="79">
        <f>COUNTIF('Grade 16 Div. 2 North'!$D:$D,V$3)</f>
        <v>0</v>
      </c>
      <c r="X36" s="78">
        <f>COUNTIF('Grade 16 Div. 2 North'!$B:$B,X$3)</f>
        <v>0</v>
      </c>
      <c r="Y36" s="79">
        <f>COUNTIF('Grade 16 Div. 2 North'!$D:$D,X$3)</f>
        <v>0</v>
      </c>
      <c r="Z36" s="78">
        <f>COUNTIF('Grade 16 Div. 2 North'!$B:$B,Z$3)</f>
        <v>0</v>
      </c>
      <c r="AA36" s="79">
        <f>COUNTIF('Grade 16 Div. 2 North'!$D:$D,Z$3)</f>
        <v>0</v>
      </c>
      <c r="AB36" s="78">
        <f>COUNTIF('Grade 16 Div. 2 North'!$B:$B,AB$3)</f>
        <v>0</v>
      </c>
      <c r="AC36" s="79">
        <f>COUNTIF('Grade 16 Div. 2 North'!$D:$D,AB$3)</f>
        <v>0</v>
      </c>
      <c r="AD36" s="78">
        <f>COUNTIF('Grade 16 Div. 2 North'!$B:$B,AD$3)</f>
        <v>0</v>
      </c>
      <c r="AE36" s="79">
        <f>COUNTIF('Grade 16 Div. 2 North'!$D:$D,AD$3)</f>
        <v>0</v>
      </c>
      <c r="AF36" s="78">
        <f>COUNTIF('Grade 16 Div. 2 North'!$B:$B,AF$3)</f>
        <v>0</v>
      </c>
      <c r="AG36" s="79">
        <f>COUNTIF('Grade 16 Div. 2 North'!$D:$D,AF$3)</f>
        <v>0</v>
      </c>
      <c r="AH36" s="78">
        <f>COUNTIF('Grade 16 Div. 2 North'!$B:$B,AH$3)</f>
        <v>0</v>
      </c>
      <c r="AI36" s="79">
        <f>COUNTIF('Grade 16 Div. 2 North'!$D:$D,AH$3)</f>
        <v>0</v>
      </c>
      <c r="AJ36" s="78">
        <f>COUNTIF('Grade 16 Div. 2 North'!$B:$B,AJ$3)</f>
        <v>0</v>
      </c>
      <c r="AK36" s="79">
        <f>COUNTIF('Grade 16 Div. 2 North'!$D:$D,AJ$3)</f>
        <v>0</v>
      </c>
      <c r="AL36" s="78">
        <f>COUNTIF('Grade 16 Div. 2 North'!$B:$B,AL$3)</f>
        <v>0</v>
      </c>
      <c r="AM36" s="79">
        <f>COUNTIF('Grade 16 Div. 2 North'!$D:$D,AL$3)</f>
        <v>0</v>
      </c>
      <c r="AN36" s="78">
        <f>COUNTIF('Grade 16 Div. 2 North'!$B:$B,AN$3)</f>
        <v>0</v>
      </c>
      <c r="AO36" s="79">
        <f>COUNTIF('Grade 16 Div. 2 North'!$D:$D,AN$3)</f>
        <v>0</v>
      </c>
      <c r="AP36" s="78">
        <f>COUNTIF('Grade 16 Div. 2 North'!$B:$B,AP$3)</f>
        <v>0</v>
      </c>
      <c r="AQ36" s="79">
        <f>COUNTIF('Grade 16 Div. 2 North'!$D:$D,AP$3)</f>
        <v>0</v>
      </c>
      <c r="AR36" s="78">
        <f>COUNTIF('Grade 16 Div. 2 North'!$B:$B,AR$3)</f>
        <v>0</v>
      </c>
      <c r="AS36" s="79">
        <f>COUNTIF('Grade 16 Div. 2 North'!$D:$D,AR$3)</f>
        <v>0</v>
      </c>
      <c r="AT36" s="78">
        <f>COUNTIF('Grade 16 Div. 2 North'!$B:$B,AT$3)</f>
        <v>0</v>
      </c>
      <c r="AU36" s="79">
        <f>COUNTIF('Grade 16 Div. 2 North'!$D:$D,AT$3)</f>
        <v>0</v>
      </c>
      <c r="AV36" s="78">
        <f>COUNTIF('Grade 16 Div. 2 North'!$B:$B,AV$3)</f>
        <v>0</v>
      </c>
      <c r="AW36" s="79">
        <f>COUNTIF('Grade 16 Div. 2 North'!$D:$D,AV$3)</f>
        <v>0</v>
      </c>
      <c r="AX36" s="78">
        <f>COUNTIF('Grade 16 Div. 2 North'!$B:$B,AX$3)</f>
        <v>0</v>
      </c>
      <c r="AY36" s="79">
        <f>COUNTIF('Grade 16 Div. 2 North'!$D:$D,AX$3)</f>
        <v>0</v>
      </c>
      <c r="AZ36" s="78">
        <f>COUNTIF('Grade 16 Div. 2 North'!$B:$B,AZ$3)</f>
        <v>0</v>
      </c>
      <c r="BA36" s="79">
        <f>COUNTIF('Grade 16 Div. 2 North'!$D:$D,AZ$3)</f>
        <v>0</v>
      </c>
      <c r="BB36" s="78">
        <f>COUNTIF('Grade 16 Div. 2 North'!$B:$B,BB$3)</f>
        <v>0</v>
      </c>
      <c r="BC36" s="79">
        <f>COUNTIF('Grade 16 Div. 2 North'!$D:$D,BB$3)</f>
        <v>0</v>
      </c>
      <c r="BD36" s="78">
        <f>COUNTIF('Grade 16 Div. 2 North'!$B:$B,BD$3)</f>
        <v>13</v>
      </c>
      <c r="BE36" s="79">
        <f>COUNTIF('Grade 16 Div. 2 North'!$D:$D,BD$3)</f>
        <v>0</v>
      </c>
      <c r="BF36" s="78">
        <f>COUNTIF('Grade 16 Div. 2 North'!$B:$B,BF$3)</f>
        <v>0</v>
      </c>
      <c r="BG36" s="79">
        <f>COUNTIF('Grade 16 Div. 2 North'!$D:$D,BF$3)</f>
        <v>0</v>
      </c>
      <c r="BH36" s="78">
        <f>COUNTIF('Grade 16 Div. 2 North'!$B:$B,BH$3)</f>
        <v>0</v>
      </c>
      <c r="BI36" s="79">
        <f>COUNTIF('Grade 16 Div. 2 North'!$D:$D,BH$3)</f>
        <v>0</v>
      </c>
      <c r="BJ36" s="78">
        <f>COUNTIF('Grade 16 Div. 2 North'!$B:$B,BJ$3)</f>
        <v>0</v>
      </c>
      <c r="BK36" s="142">
        <f>COUNTIF('Grade 16 Div. 2 North'!$D:$D,BJ$3)</f>
        <v>0</v>
      </c>
      <c r="BL36" s="78">
        <f>COUNTIF('Grade 16 Div. 2 North'!$B:$B,BL$3)</f>
        <v>0</v>
      </c>
      <c r="BM36" s="142">
        <f>COUNTIF('Grade 16 Div. 2 North'!$D:$D,BL$3)</f>
        <v>0</v>
      </c>
      <c r="BN36" s="78">
        <f>COUNTIF('Grade 16 Div. 2 North'!$B:$B,BN$3)</f>
        <v>0</v>
      </c>
      <c r="BO36" s="142">
        <f>COUNTIF('Grade 16 Div. 2 North'!$D:$D,BN$3)</f>
        <v>0</v>
      </c>
      <c r="BP36" s="78">
        <f>COUNTIF('Grade 16 Div. 2 North'!$B:$B,BP$3)</f>
        <v>0</v>
      </c>
      <c r="BQ36" s="142">
        <f>COUNTIF('Grade 16 Div. 2 North'!$D:$D,BP$3)</f>
        <v>0</v>
      </c>
      <c r="BR36" s="78">
        <f>COUNTIF('Grade 16 Div. 2 North'!$B:$B,BR$3)</f>
        <v>0</v>
      </c>
      <c r="BS36" s="142">
        <f>COUNTIF('Grade 16 Div. 2 North'!$D:$D,BR$3)</f>
        <v>0</v>
      </c>
      <c r="BT36" s="78">
        <f>COUNTIF('Grade 16 Div. 2 North'!$B:$B,BT$3)</f>
        <v>0</v>
      </c>
      <c r="BU36" s="142">
        <f>COUNTIF('Grade 16 Div. 2 North'!$D:$D,BT$3)</f>
        <v>0</v>
      </c>
      <c r="BV36" s="78">
        <f>COUNTIF('Grade 16 Div. 2 North'!$B:$B,BV$3)</f>
        <v>0</v>
      </c>
      <c r="BW36" s="142">
        <f>COUNTIF('Grade 16 Div. 2 North'!$D:$D,BV$3)</f>
        <v>0</v>
      </c>
      <c r="BX36" s="75"/>
      <c r="BY36" s="75"/>
      <c r="BZ36" s="75"/>
      <c r="CA36" s="75"/>
      <c r="CB36" s="75"/>
      <c r="CC36" s="75"/>
      <c r="CD36" s="75"/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</row>
    <row r="37" spans="1:95" s="57" customFormat="1" ht="20.100000000000001" customHeight="1" x14ac:dyDescent="0.3">
      <c r="A37" s="157" t="s">
        <v>10</v>
      </c>
      <c r="B37" s="76">
        <f>SUM(H37+J37+L37+N37+'Statistics Overview'!J38+R37++T37+V37+X37+Z37+AB37+AD37+AF37+AH37+AJ37+AL37+AN37+AP37+AR37+AT37+AV37+AX37+AZ37+BB37+BD37+BF37+BH37+BJ37,BL37,BN37,BP37,BR37,BT37,BV37)</f>
        <v>15</v>
      </c>
      <c r="C37" s="77">
        <f>SUM(I37+K37+M37+O37+'Statistics Overview'!K38+S37+U37+W37+Y37+AA37+AC37+AE37+AG37+AI37+AK37+AM37+AO37+AQ37+AS37+AU37+AW37+AY37+BA37+BC37+BE37+BG37+BI37+BK37,BO37,BQ37,BS37,BU37,BW37)</f>
        <v>9</v>
      </c>
      <c r="D37" s="167">
        <f>B37+'Statistics Overview'!B38+2</f>
        <v>55</v>
      </c>
      <c r="E37" s="74">
        <f>C37+'Statistics Overview'!C38+3</f>
        <v>56</v>
      </c>
      <c r="F37" s="168">
        <f>COUNTIF('Grade 15 Div. 1'!$B:$B,F$3)</f>
        <v>57</v>
      </c>
      <c r="G37" s="79">
        <f>COUNTIF('Grade 15 Div. 1'!$D:$D,F$3)</f>
        <v>55</v>
      </c>
      <c r="H37" s="168">
        <f>COUNTIF('Grade 15 Div. 1'!$B:$B,H$3)</f>
        <v>0</v>
      </c>
      <c r="I37" s="79">
        <f>COUNTIF('Grade 15 Div. 1'!$D:$D,H$3)</f>
        <v>0</v>
      </c>
      <c r="J37" s="78">
        <f>COUNTIF('Grade 15 Div. 1'!$B:$B,J$3)</f>
        <v>0</v>
      </c>
      <c r="K37" s="79">
        <f>COUNTIF('Grade 15 Div. 1'!$D:$D,J$3)</f>
        <v>0</v>
      </c>
      <c r="L37" s="78">
        <f>COUNTIF('Grade 15 Div. 1'!$B:$B,L$3)</f>
        <v>0</v>
      </c>
      <c r="M37" s="79">
        <f>COUNTIF('Grade 15 Div. 1'!$D:$D,L$3)</f>
        <v>0</v>
      </c>
      <c r="N37" s="78">
        <f>COUNTIF('Grade 15 Div. 1'!$B:$B,N$3)</f>
        <v>1</v>
      </c>
      <c r="O37" s="79">
        <f>COUNTIF('Grade 15 Div. 1'!$D:$D,N$3)</f>
        <v>1</v>
      </c>
      <c r="R37" s="78">
        <f>COUNTIF('Grade 15 Div. 1'!$B:$B,R$3)</f>
        <v>0</v>
      </c>
      <c r="S37" s="79">
        <f>COUNTIF('Grade 15 Div. 1'!$D:$D,R$3)</f>
        <v>0</v>
      </c>
      <c r="T37" s="78">
        <f>COUNTIF('Grade 15 Div. 1'!$B:$B,T$3)</f>
        <v>0</v>
      </c>
      <c r="U37" s="79">
        <f>COUNTIF('Grade 15 Div. 1'!$D:$D,T$3)</f>
        <v>0</v>
      </c>
      <c r="V37" s="78">
        <f>COUNTIF('Grade 15 Div. 1'!$B:$B,V$3)</f>
        <v>0</v>
      </c>
      <c r="W37" s="79">
        <f>COUNTIF('Grade 15 Div. 1'!$D:$D,V$3)</f>
        <v>0</v>
      </c>
      <c r="X37" s="78">
        <f>COUNTIF('Grade 15 Div. 1'!$B:$B,X$3)</f>
        <v>0</v>
      </c>
      <c r="Y37" s="79">
        <f>COUNTIF('Grade 15 Div. 1'!$D:$D,X$3)</f>
        <v>1</v>
      </c>
      <c r="Z37" s="78">
        <f>COUNTIF('Grade 15 Div. 1'!$B:$B,Z$3)</f>
        <v>0</v>
      </c>
      <c r="AA37" s="79">
        <f>COUNTIF('Grade 15 Div. 1'!$D:$D,Z$3)</f>
        <v>0</v>
      </c>
      <c r="AB37" s="78">
        <f>COUNTIF('Grade 15 Div. 1'!$B:$B,AB$3)</f>
        <v>0</v>
      </c>
      <c r="AC37" s="79">
        <f>COUNTIF('Grade 15 Div. 1'!$D:$D,AB$3)</f>
        <v>0</v>
      </c>
      <c r="AD37" s="78">
        <f>COUNTIF('Grade 15 Div. 1'!$B:$B,AD$3)</f>
        <v>0</v>
      </c>
      <c r="AE37" s="79">
        <f>COUNTIF('Grade 15 Div. 1'!$D:$D,AD$3)</f>
        <v>0</v>
      </c>
      <c r="AF37" s="78">
        <f>COUNTIF('Grade 15 Div. 1'!$B:$B,AF$3)</f>
        <v>0</v>
      </c>
      <c r="AG37" s="79">
        <f>COUNTIF('Grade 15 Div. 1'!$D:$D,AF$3)</f>
        <v>0</v>
      </c>
      <c r="AH37" s="78">
        <f>COUNTIF('Grade 15 Div. 1'!$B:$B,AH$3)</f>
        <v>0</v>
      </c>
      <c r="AI37" s="79">
        <f>COUNTIF('Grade 15 Div. 1'!$D:$D,AH$3)</f>
        <v>0</v>
      </c>
      <c r="AJ37" s="78">
        <f>COUNTIF('Grade 15 Div. 1'!$B:$B,AJ$3)</f>
        <v>0</v>
      </c>
      <c r="AK37" s="79">
        <f>COUNTIF('Grade 15 Div. 1'!$D:$D,AJ$3)</f>
        <v>0</v>
      </c>
      <c r="AL37" s="78">
        <f>COUNTIF('Grade 15 Div. 1'!$B:$B,AL$3)</f>
        <v>0</v>
      </c>
      <c r="AM37" s="79">
        <f>COUNTIF('Grade 15 Div. 1'!$D:$D,AL$3)</f>
        <v>0</v>
      </c>
      <c r="AN37" s="78">
        <f>COUNTIF('Grade 15 Div. 1'!$B:$B,AN$3)</f>
        <v>0</v>
      </c>
      <c r="AO37" s="79">
        <f>COUNTIF('Grade 15 Div. 1'!$D:$D,AN$3)</f>
        <v>0</v>
      </c>
      <c r="AP37" s="78">
        <f>COUNTIF('Grade 15 Div. 1'!$B:$B,AP$3)</f>
        <v>0</v>
      </c>
      <c r="AQ37" s="79">
        <f>COUNTIF('Grade 15 Div. 1'!$D:$D,AP$3)</f>
        <v>0</v>
      </c>
      <c r="AR37" s="78">
        <f>COUNTIF('Grade 15 Div. 1'!$B:$B,AR$3)</f>
        <v>0</v>
      </c>
      <c r="AS37" s="79">
        <f>COUNTIF('Grade 15 Div. 1'!$D:$D,AR$3)</f>
        <v>0</v>
      </c>
      <c r="AT37" s="78">
        <f>COUNTIF('Grade 15 Div. 1'!$B:$B,AT$3)</f>
        <v>0</v>
      </c>
      <c r="AU37" s="79">
        <f>COUNTIF('Grade 15 Div. 1'!$D:$D,AT$3)</f>
        <v>0</v>
      </c>
      <c r="AV37" s="78">
        <f>COUNTIF('Grade 15 Div. 1'!$B:$B,AV$3)</f>
        <v>0</v>
      </c>
      <c r="AW37" s="79">
        <f>COUNTIF('Grade 15 Div. 1'!$D:$D,AV$3)</f>
        <v>1</v>
      </c>
      <c r="AX37" s="78">
        <f>COUNTIF('Grade 15 Div. 1'!$B:$B,AX$3)</f>
        <v>0</v>
      </c>
      <c r="AY37" s="79">
        <f>COUNTIF('Grade 15 Div. 1'!$D:$D,AX$3)</f>
        <v>0</v>
      </c>
      <c r="AZ37" s="78">
        <f>COUNTIF('Grade 15 Div. 1'!$B:$B,AZ$3)</f>
        <v>0</v>
      </c>
      <c r="BA37" s="79">
        <f>COUNTIF('Grade 15 Div. 1'!$D:$D,AZ$3)</f>
        <v>0</v>
      </c>
      <c r="BB37" s="78">
        <f>COUNTIF('Grade 15 Div. 1'!$B:$B,BB$3)</f>
        <v>14</v>
      </c>
      <c r="BC37" s="79">
        <f>COUNTIF('Grade 15 Div. 1'!$D:$D,BB$3)</f>
        <v>6</v>
      </c>
      <c r="BD37" s="78">
        <f>COUNTIF('Grade 15 Div. 1'!$B:$B,BD$3)</f>
        <v>0</v>
      </c>
      <c r="BE37" s="79">
        <f>COUNTIF('Grade 15 Div. 1'!$D:$D,BD$3)</f>
        <v>0</v>
      </c>
      <c r="BF37" s="78">
        <f>COUNTIF('Grade 15 Div. 1'!$B:$B,BF$3)</f>
        <v>0</v>
      </c>
      <c r="BG37" s="79">
        <f>COUNTIF('Grade 15 Div. 1'!$D:$D,BF$3)</f>
        <v>0</v>
      </c>
      <c r="BH37" s="78">
        <f>COUNTIF('Grade 15 Div. 1'!$B:$B,BH$3)</f>
        <v>0</v>
      </c>
      <c r="BI37" s="79">
        <f>COUNTIF('Grade 15 Div. 1'!$D:$D,BH$3)</f>
        <v>0</v>
      </c>
      <c r="BJ37" s="78">
        <f>COUNTIF('Grade 15 Div. 1'!$B:$B,BJ$3)</f>
        <v>0</v>
      </c>
      <c r="BK37" s="142">
        <f>COUNTIF('Grade 15 Div. 1'!$D:$D,BJ$3)</f>
        <v>0</v>
      </c>
      <c r="BL37" s="78">
        <f>COUNTIF('Grade 15 Div. 1'!$B:$B,BL$3)</f>
        <v>0</v>
      </c>
      <c r="BM37" s="142">
        <f>COUNTIF('Grade 15 Div. 1'!$D:$D,BL$3)</f>
        <v>0</v>
      </c>
      <c r="BN37" s="78">
        <f>COUNTIF('Grade 15 Div. 1'!$B:$B,BN$3)</f>
        <v>0</v>
      </c>
      <c r="BO37" s="142">
        <f>COUNTIF('Grade 15 Div. 1'!$D:$D,BN$3)</f>
        <v>0</v>
      </c>
      <c r="BP37" s="78">
        <f>COUNTIF('Grade 15 Div. 1'!$B:$B,BP$3)</f>
        <v>0</v>
      </c>
      <c r="BQ37" s="142">
        <f>COUNTIF('Grade 15 Div. 1'!$D:$D,BP$3)</f>
        <v>0</v>
      </c>
      <c r="BR37" s="78">
        <f>COUNTIF('Grade 15 Div. 1'!$B:$B,BR$3)</f>
        <v>0</v>
      </c>
      <c r="BS37" s="142">
        <f>COUNTIF('Grade 15 Div. 1'!$D:$D,BR$3)</f>
        <v>0</v>
      </c>
      <c r="BT37" s="78">
        <f>COUNTIF('Grade 15 Div. 1'!$B:$B,BT$3)</f>
        <v>0</v>
      </c>
      <c r="BU37" s="142">
        <f>COUNTIF('Grade 15 Div. 1'!$D:$D,BT$3)</f>
        <v>0</v>
      </c>
      <c r="BV37" s="78">
        <f>COUNTIF('Grade 15 Div. 1'!$B:$B,BV$3)</f>
        <v>0</v>
      </c>
      <c r="BW37" s="142">
        <f>COUNTIF('Grade 15 Div. 1'!$D:$D,BV$3)</f>
        <v>0</v>
      </c>
      <c r="BX37" s="75"/>
      <c r="BY37" s="75"/>
      <c r="BZ37" s="75"/>
      <c r="CA37" s="75"/>
      <c r="CB37" s="75"/>
      <c r="CC37" s="75"/>
      <c r="CD37" s="75"/>
      <c r="CE37" s="75"/>
      <c r="CF37" s="75"/>
      <c r="CG37" s="75"/>
      <c r="CH37" s="75"/>
      <c r="CI37" s="75"/>
      <c r="CJ37" s="75"/>
      <c r="CK37" s="75"/>
      <c r="CL37" s="75"/>
      <c r="CM37" s="75"/>
      <c r="CN37" s="75"/>
      <c r="CO37" s="75"/>
      <c r="CP37" s="75"/>
      <c r="CQ37" s="75"/>
    </row>
    <row r="38" spans="1:95" s="57" customFormat="1" ht="20.100000000000001" customHeight="1" x14ac:dyDescent="0.3">
      <c r="A38" s="157" t="s">
        <v>13</v>
      </c>
      <c r="B38" s="76">
        <f>SUM(H38+J38+L38+N38+'Statistics Overview'!J39+R38++T38+V38+X38+Z38+AB38+AD38+AF38+AH38+AJ38+AL38+AN38+AP38+AR38+AT38+AV38+AX38+AZ38+BB38+BD38+BF38+BH38+BJ38,BL38,BN38,BP38,BR38,BT38,BV38)</f>
        <v>2</v>
      </c>
      <c r="C38" s="77">
        <f>SUM(I38+K38+M38+O38+'Statistics Overview'!K39+S38+U38+W38+Y38+AA38+AC38+AE38+AG38+AI38+AK38+AM38+AO38+AQ38+AS38+AU38+AW38+AY38+BA38+BC38+BE38+BG38+BI38+BK38,BO38,BQ38,BS38,BU38,BW38)</f>
        <v>1</v>
      </c>
      <c r="D38" s="167">
        <f>B38+'Statistics Overview'!B39+2</f>
        <v>28</v>
      </c>
      <c r="E38" s="74">
        <f>C38+'Statistics Overview'!C39+3</f>
        <v>29</v>
      </c>
      <c r="F38" s="168">
        <f>COUNTIF('Grade 15 Div. 2'!$B:$B,F$3)</f>
        <v>29</v>
      </c>
      <c r="G38" s="79">
        <f>COUNTIF('Grade 15 Div. 2'!$D:$D,F$3)</f>
        <v>28</v>
      </c>
      <c r="H38" s="168">
        <f>COUNTIF('Grade 15 Div. 2'!$B:$B,H$3)</f>
        <v>0</v>
      </c>
      <c r="I38" s="79">
        <f>COUNTIF('Grade 15 Div. 2'!$D:$D,H$3)</f>
        <v>0</v>
      </c>
      <c r="J38" s="78">
        <f>COUNTIF('Grade 15 Div. 2'!$B:$B,J$3)</f>
        <v>0</v>
      </c>
      <c r="K38" s="79">
        <f>COUNTIF('Grade 15 Div. 2'!$D:$D,J$3)</f>
        <v>0</v>
      </c>
      <c r="L38" s="78">
        <f>COUNTIF('Grade 15 Div. 2'!$B:$B,L$3)</f>
        <v>0</v>
      </c>
      <c r="M38" s="79">
        <f>COUNTIF('Grade 15 Div. 2'!$D:$D,L$3)</f>
        <v>0</v>
      </c>
      <c r="N38" s="78">
        <f>COUNTIF('Grade 15 Div. 2'!$B:$B,N$3)</f>
        <v>0</v>
      </c>
      <c r="O38" s="79">
        <f>COUNTIF('Grade 15 Div. 2'!$D:$D,N$3)</f>
        <v>0</v>
      </c>
      <c r="R38" s="78">
        <f>COUNTIF('Grade 15 Div. 2'!$B:$B,R$3)</f>
        <v>0</v>
      </c>
      <c r="S38" s="79">
        <f>COUNTIF('Grade 15 Div. 2'!$D:$D,R$3)</f>
        <v>0</v>
      </c>
      <c r="T38" s="78">
        <f>COUNTIF('Grade 15 Div. 2'!$B:$B,T$3)</f>
        <v>0</v>
      </c>
      <c r="U38" s="79">
        <f>COUNTIF('Grade 15 Div. 2'!$D:$D,T$3)</f>
        <v>0</v>
      </c>
      <c r="V38" s="78">
        <f>COUNTIF('Grade 15 Div. 2'!$B:$B,V$3)</f>
        <v>0</v>
      </c>
      <c r="W38" s="79">
        <f>COUNTIF('Grade 15 Div. 2'!$D:$D,V$3)</f>
        <v>0</v>
      </c>
      <c r="X38" s="78">
        <f>COUNTIF('Grade 15 Div. 2'!$B:$B,X$3)</f>
        <v>0</v>
      </c>
      <c r="Y38" s="79">
        <f>COUNTIF('Grade 15 Div. 2'!$D:$D,X$3)</f>
        <v>0</v>
      </c>
      <c r="Z38" s="78">
        <f>COUNTIF('Grade 15 Div. 2'!$B:$B,Z$3)</f>
        <v>0</v>
      </c>
      <c r="AA38" s="79">
        <f>COUNTIF('Grade 15 Div. 2'!$D:$D,Z$3)</f>
        <v>0</v>
      </c>
      <c r="AB38" s="78">
        <f>COUNTIF('Grade 15 Div. 2'!$B:$B,AB$3)</f>
        <v>0</v>
      </c>
      <c r="AC38" s="79">
        <f>COUNTIF('Grade 15 Div. 2'!$D:$D,AB$3)</f>
        <v>0</v>
      </c>
      <c r="AD38" s="78">
        <f>COUNTIF('Grade 15 Div. 2'!$B:$B,AD$3)</f>
        <v>0</v>
      </c>
      <c r="AE38" s="79">
        <f>COUNTIF('Grade 15 Div. 2'!$D:$D,AD$3)</f>
        <v>0</v>
      </c>
      <c r="AF38" s="78">
        <f>COUNTIF('Grade 15 Div. 2'!$B:$B,AF$3)</f>
        <v>0</v>
      </c>
      <c r="AG38" s="79">
        <f>COUNTIF('Grade 15 Div. 2'!$D:$D,AF$3)</f>
        <v>0</v>
      </c>
      <c r="AH38" s="78">
        <f>COUNTIF('Grade 15 Div. 2'!$B:$B,AH$3)</f>
        <v>0</v>
      </c>
      <c r="AI38" s="79">
        <f>COUNTIF('Grade 15 Div. 2'!$D:$D,AH$3)</f>
        <v>0</v>
      </c>
      <c r="AJ38" s="78">
        <f>COUNTIF('Grade 15 Div. 2'!$B:$B,AJ$3)</f>
        <v>0</v>
      </c>
      <c r="AK38" s="79">
        <f>COUNTIF('Grade 15 Div. 2'!$D:$D,AJ$3)</f>
        <v>0</v>
      </c>
      <c r="AL38" s="78">
        <f>COUNTIF('Grade 15 Div. 2'!$B:$B,AL$3)</f>
        <v>0</v>
      </c>
      <c r="AM38" s="79">
        <f>COUNTIF('Grade 15 Div. 2'!$D:$D,AL$3)</f>
        <v>0</v>
      </c>
      <c r="AN38" s="78">
        <f>COUNTIF('Grade 15 Div. 2'!$B:$B,AN$3)</f>
        <v>0</v>
      </c>
      <c r="AO38" s="79">
        <f>COUNTIF('Grade 15 Div. 2'!$D:$D,AN$3)</f>
        <v>0</v>
      </c>
      <c r="AP38" s="78">
        <f>COUNTIF('Grade 15 Div. 2'!$B:$B,AP$3)</f>
        <v>0</v>
      </c>
      <c r="AQ38" s="79">
        <f>COUNTIF('Grade 15 Div. 2'!$D:$D,AP$3)</f>
        <v>0</v>
      </c>
      <c r="AR38" s="78">
        <f>COUNTIF('Grade 15 Div. 2'!$B:$B,AR$3)</f>
        <v>0</v>
      </c>
      <c r="AS38" s="79">
        <f>COUNTIF('Grade 15 Div. 2'!$D:$D,AR$3)</f>
        <v>0</v>
      </c>
      <c r="AT38" s="78">
        <f>COUNTIF('Grade 15 Div. 2'!$B:$B,AT$3)</f>
        <v>0</v>
      </c>
      <c r="AU38" s="79">
        <f>COUNTIF('Grade 15 Div. 2'!$D:$D,AT$3)</f>
        <v>0</v>
      </c>
      <c r="AV38" s="78">
        <f>COUNTIF('Grade 15 Div. 2'!$B:$B,AV$3)</f>
        <v>0</v>
      </c>
      <c r="AW38" s="79">
        <f>COUNTIF('Grade 15 Div. 2'!$D:$D,AV$3)</f>
        <v>0</v>
      </c>
      <c r="AX38" s="78">
        <f>COUNTIF('Grade 15 Div. 2'!$B:$B,AX$3)</f>
        <v>0</v>
      </c>
      <c r="AY38" s="79">
        <f>COUNTIF('Grade 15 Div. 2'!$D:$D,AX$3)</f>
        <v>0</v>
      </c>
      <c r="AZ38" s="78">
        <f>COUNTIF('Grade 15 Div. 2'!$B:$B,AZ$3)</f>
        <v>0</v>
      </c>
      <c r="BA38" s="79">
        <f>COUNTIF('Grade 15 Div. 2'!$D:$D,AZ$3)</f>
        <v>0</v>
      </c>
      <c r="BB38" s="78">
        <f>COUNTIF('Grade 15 Div. 2'!$B:$B,BB$3)</f>
        <v>1</v>
      </c>
      <c r="BC38" s="79">
        <f>COUNTIF('Grade 15 Div. 2'!$D:$D,BB$3)</f>
        <v>1</v>
      </c>
      <c r="BD38" s="78">
        <f>COUNTIF('Grade 15 Div. 2'!$B:$B,BD$3)</f>
        <v>1</v>
      </c>
      <c r="BE38" s="79">
        <f>COUNTIF('Grade 15 Div. 2'!$D:$D,BD$3)</f>
        <v>0</v>
      </c>
      <c r="BF38" s="78">
        <f>COUNTIF('Grade 15 Div. 2'!$B:$B,BF$3)</f>
        <v>0</v>
      </c>
      <c r="BG38" s="79">
        <f>COUNTIF('Grade 15 Div. 2'!$D:$D,BF$3)</f>
        <v>0</v>
      </c>
      <c r="BH38" s="78">
        <f>COUNTIF('Grade 15 Div. 2'!$B:$B,BH$3)</f>
        <v>0</v>
      </c>
      <c r="BI38" s="79">
        <f>COUNTIF('Grade 15 Div. 2'!$D:$D,BH$3)</f>
        <v>0</v>
      </c>
      <c r="BJ38" s="78">
        <f>COUNTIF('Grade 15 Div. 2'!$B:$B,BJ$3)</f>
        <v>0</v>
      </c>
      <c r="BK38" s="142">
        <f>COUNTIF('Grade 15 Div. 2'!$D:$D,BJ$3)</f>
        <v>0</v>
      </c>
      <c r="BL38" s="78">
        <f>COUNTIF('Grade 15 Div. 2'!$B:$B,BL$3)</f>
        <v>0</v>
      </c>
      <c r="BM38" s="142">
        <f>COUNTIF('Grade 15 Div. 2'!$D:$D,BL$3)</f>
        <v>0</v>
      </c>
      <c r="BN38" s="78">
        <f>COUNTIF('Grade 15 Div. 2'!$B:$B,BN$3)</f>
        <v>0</v>
      </c>
      <c r="BO38" s="142">
        <f>COUNTIF('Grade 15 Div. 2'!$D:$D,BN$3)</f>
        <v>0</v>
      </c>
      <c r="BP38" s="78">
        <f>COUNTIF('Grade 15 Div. 2'!$B:$B,BP$3)</f>
        <v>0</v>
      </c>
      <c r="BQ38" s="142">
        <f>COUNTIF('Grade 15 Div. 2'!$D:$D,BP$3)</f>
        <v>0</v>
      </c>
      <c r="BR38" s="78">
        <f>COUNTIF('Grade 15 Div. 2'!$B:$B,BR$3)</f>
        <v>0</v>
      </c>
      <c r="BS38" s="142">
        <f>COUNTIF('Grade 15 Div. 2'!$D:$D,BR$3)</f>
        <v>0</v>
      </c>
      <c r="BT38" s="78">
        <f>COUNTIF('Grade 15 Div. 2'!$B:$B,BT$3)</f>
        <v>0</v>
      </c>
      <c r="BU38" s="142">
        <f>COUNTIF('Grade 15 Div. 2'!$D:$D,BT$3)</f>
        <v>0</v>
      </c>
      <c r="BV38" s="78">
        <f>COUNTIF('Grade 15 Div. 2'!$B:$B,BV$3)</f>
        <v>0</v>
      </c>
      <c r="BW38" s="142">
        <f>COUNTIF('Grade 15 Div. 2'!$D:$D,BV$3)</f>
        <v>0</v>
      </c>
      <c r="BX38" s="75"/>
      <c r="BY38" s="75"/>
      <c r="BZ38" s="75"/>
      <c r="CA38" s="75"/>
      <c r="CB38" s="75"/>
      <c r="CC38" s="75"/>
      <c r="CD38" s="75"/>
      <c r="CE38" s="75"/>
      <c r="CF38" s="75"/>
      <c r="CG38" s="75"/>
      <c r="CH38" s="75"/>
      <c r="CI38" s="75"/>
      <c r="CJ38" s="75"/>
      <c r="CK38" s="75"/>
      <c r="CL38" s="75"/>
      <c r="CM38" s="75"/>
      <c r="CN38" s="75"/>
      <c r="CO38" s="75"/>
      <c r="CP38" s="75"/>
      <c r="CQ38" s="75"/>
    </row>
    <row r="39" spans="1:95" s="57" customFormat="1" ht="20.100000000000001" customHeight="1" x14ac:dyDescent="0.3">
      <c r="A39" s="157" t="s">
        <v>15</v>
      </c>
      <c r="B39" s="76">
        <f>SUM(H39+J39+L39+N39+'Statistics Overview'!J40+R39++T39+V39+X39+Z39+AB39+AD39+AF39+AH39+AJ39+AL39+AN39+AP39+AR39+AT39+AV39+AX39+AZ39+BB39+BD39+BF39+BH39+BJ39,BL39,BN39,BP39,BR39,BT39,BV39)</f>
        <v>20</v>
      </c>
      <c r="C39" s="77">
        <f>SUM(I39+K39+M39+O39+'Statistics Overview'!K40+S39+U39+W39+Y39+AA39+AC39+AE39+AG39+AI39+AK39+AM39+AO39+AQ39+AS39+AU39+AW39+AY39+BA39+BC39+BE39+BG39+BI39+BK39,BO39,BQ39,BS39,BU39,BW39)</f>
        <v>2</v>
      </c>
      <c r="D39" s="167">
        <f>B39+'Statistics Overview'!B40+2</f>
        <v>24</v>
      </c>
      <c r="E39" s="74">
        <f>C39+'Statistics Overview'!C40+3</f>
        <v>6</v>
      </c>
      <c r="F39" s="168">
        <f>COUNTIF('Grade 15 Div. 2 North'!$B:$B,F$3)</f>
        <v>24</v>
      </c>
      <c r="G39" s="79">
        <f>COUNTIF('Grade 15 Div. 2 North'!$D:$D,F$3)</f>
        <v>5</v>
      </c>
      <c r="H39" s="168">
        <f>COUNTIF('Grade 15 Div. 2 North'!$B:$B,H$3)</f>
        <v>0</v>
      </c>
      <c r="I39" s="79">
        <f>COUNTIF('Grade 15 Div. 2 North'!$D:$D,H$3)</f>
        <v>0</v>
      </c>
      <c r="J39" s="78">
        <f>COUNTIF('Grade 15 Div. 2 North'!$B:$B,J$3)</f>
        <v>0</v>
      </c>
      <c r="K39" s="79">
        <f>COUNTIF('Grade 15 Div. 2 North'!$D:$D,J$3)</f>
        <v>0</v>
      </c>
      <c r="L39" s="78">
        <f>COUNTIF('Grade 15 Div. 2 North'!$B:$B,L$3)</f>
        <v>0</v>
      </c>
      <c r="M39" s="79">
        <f>COUNTIF('Grade 15 Div. 2 North'!$D:$D,L$3)</f>
        <v>0</v>
      </c>
      <c r="N39" s="78">
        <f>COUNTIF('Grade 15 Div. 2 North'!$B:$B,N$3)</f>
        <v>0</v>
      </c>
      <c r="O39" s="79">
        <f>COUNTIF('Grade 15 Div. 2 North'!$D:$D,N$3)</f>
        <v>0</v>
      </c>
      <c r="R39" s="78">
        <f>COUNTIF('Grade 15 Div. 2 North'!$B:$B,R$3)</f>
        <v>0</v>
      </c>
      <c r="S39" s="79">
        <f>COUNTIF('Grade 15 Div. 2 North'!$D:$D,R$3)</f>
        <v>0</v>
      </c>
      <c r="T39" s="78">
        <f>COUNTIF('Grade 15 Div. 2 North'!$B:$B,T$3)</f>
        <v>0</v>
      </c>
      <c r="U39" s="79">
        <f>COUNTIF('Grade 15 Div. 2 North'!$D:$D,T$3)</f>
        <v>0</v>
      </c>
      <c r="V39" s="78">
        <f>COUNTIF('Grade 15 Div. 2 North'!$B:$B,V$3)</f>
        <v>0</v>
      </c>
      <c r="W39" s="79">
        <f>COUNTIF('Grade 15 Div. 2 North'!$D:$D,V$3)</f>
        <v>0</v>
      </c>
      <c r="X39" s="78">
        <f>COUNTIF('Grade 15 Div. 2 North'!$B:$B,X$3)</f>
        <v>0</v>
      </c>
      <c r="Y39" s="79">
        <f>COUNTIF('Grade 15 Div. 2 North'!$D:$D,X$3)</f>
        <v>0</v>
      </c>
      <c r="Z39" s="78">
        <f>COUNTIF('Grade 15 Div. 2 North'!$B:$B,Z$3)</f>
        <v>0</v>
      </c>
      <c r="AA39" s="79">
        <f>COUNTIF('Grade 15 Div. 2 North'!$D:$D,Z$3)</f>
        <v>0</v>
      </c>
      <c r="AB39" s="78">
        <f>COUNTIF('Grade 15 Div. 2 North'!$B:$B,AB$3)</f>
        <v>0</v>
      </c>
      <c r="AC39" s="79">
        <f>COUNTIF('Grade 15 Div. 2 North'!$D:$D,AB$3)</f>
        <v>0</v>
      </c>
      <c r="AD39" s="78">
        <f>COUNTIF('Grade 15 Div. 2 North'!$B:$B,AD$3)</f>
        <v>0</v>
      </c>
      <c r="AE39" s="79">
        <f>COUNTIF('Grade 15 Div. 2 North'!$D:$D,AD$3)</f>
        <v>0</v>
      </c>
      <c r="AF39" s="78">
        <f>COUNTIF('Grade 15 Div. 2 North'!$B:$B,AF$3)</f>
        <v>0</v>
      </c>
      <c r="AG39" s="79">
        <f>COUNTIF('Grade 15 Div. 2 North'!$D:$D,AF$3)</f>
        <v>0</v>
      </c>
      <c r="AH39" s="78">
        <f>COUNTIF('Grade 15 Div. 2 North'!$B:$B,AH$3)</f>
        <v>0</v>
      </c>
      <c r="AI39" s="79">
        <f>COUNTIF('Grade 15 Div. 2 North'!$D:$D,AH$3)</f>
        <v>0</v>
      </c>
      <c r="AJ39" s="78">
        <f>COUNTIF('Grade 15 Div. 2 North'!$B:$B,AJ$3)</f>
        <v>0</v>
      </c>
      <c r="AK39" s="79">
        <f>COUNTIF('Grade 15 Div. 2 North'!$D:$D,AJ$3)</f>
        <v>0</v>
      </c>
      <c r="AL39" s="78">
        <f>COUNTIF('Grade 15 Div. 2 North'!$B:$B,AL$3)</f>
        <v>0</v>
      </c>
      <c r="AM39" s="79">
        <f>COUNTIF('Grade 15 Div. 2 North'!$D:$D,AL$3)</f>
        <v>0</v>
      </c>
      <c r="AN39" s="78">
        <f>COUNTIF('Grade 15 Div. 2 North'!$B:$B,AN$3)</f>
        <v>0</v>
      </c>
      <c r="AO39" s="79">
        <f>COUNTIF('Grade 15 Div. 2 North'!$D:$D,AN$3)</f>
        <v>0</v>
      </c>
      <c r="AP39" s="78">
        <f>COUNTIF('Grade 15 Div. 2 North'!$B:$B,AP$3)</f>
        <v>0</v>
      </c>
      <c r="AQ39" s="79">
        <f>COUNTIF('Grade 15 Div. 2 North'!$D:$D,AP$3)</f>
        <v>0</v>
      </c>
      <c r="AR39" s="78">
        <f>COUNTIF('Grade 15 Div. 2 North'!$B:$B,AR$3)</f>
        <v>0</v>
      </c>
      <c r="AS39" s="79">
        <f>COUNTIF('Grade 15 Div. 2 North'!$D:$D,AR$3)</f>
        <v>0</v>
      </c>
      <c r="AT39" s="78">
        <f>COUNTIF('Grade 15 Div. 2 North'!$B:$B,AT$3)</f>
        <v>1</v>
      </c>
      <c r="AU39" s="79">
        <f>COUNTIF('Grade 15 Div. 2 North'!$D:$D,AT$3)</f>
        <v>1</v>
      </c>
      <c r="AV39" s="78">
        <f>COUNTIF('Grade 15 Div. 2 North'!$B:$B,AV$3)</f>
        <v>0</v>
      </c>
      <c r="AW39" s="79">
        <f>COUNTIF('Grade 15 Div. 2 North'!$D:$D,AV$3)</f>
        <v>0</v>
      </c>
      <c r="AX39" s="78">
        <f>COUNTIF('Grade 15 Div. 2 North'!$B:$B,AX$3)</f>
        <v>0</v>
      </c>
      <c r="AY39" s="79">
        <f>COUNTIF('Grade 15 Div. 2 North'!$D:$D,AX$3)</f>
        <v>0</v>
      </c>
      <c r="AZ39" s="78">
        <f>COUNTIF('Grade 15 Div. 2 North'!$B:$B,AZ$3)</f>
        <v>0</v>
      </c>
      <c r="BA39" s="79">
        <f>COUNTIF('Grade 15 Div. 2 North'!$D:$D,AZ$3)</f>
        <v>0</v>
      </c>
      <c r="BB39" s="78">
        <f>COUNTIF('Grade 15 Div. 2 North'!$B:$B,BB$3)</f>
        <v>0</v>
      </c>
      <c r="BC39" s="79">
        <f>COUNTIF('Grade 15 Div. 2 North'!$D:$D,BB$3)</f>
        <v>0</v>
      </c>
      <c r="BD39" s="78">
        <f>COUNTIF('Grade 15 Div. 2 North'!$B:$B,BD$3)</f>
        <v>19</v>
      </c>
      <c r="BE39" s="79">
        <f>COUNTIF('Grade 15 Div. 2 North'!$D:$D,BD$3)</f>
        <v>0</v>
      </c>
      <c r="BF39" s="78">
        <f>COUNTIF('Grade 15 Div. 2 North'!$B:$B,BF$3)</f>
        <v>0</v>
      </c>
      <c r="BG39" s="79">
        <f>COUNTIF('Grade 15 Div. 2 North'!$D:$D,BF$3)</f>
        <v>0</v>
      </c>
      <c r="BH39" s="78">
        <f>COUNTIF('Grade 15 Div. 2 North'!$B:$B,BH$3)</f>
        <v>0</v>
      </c>
      <c r="BI39" s="79">
        <f>COUNTIF('Grade 15 Div. 2 North'!$D:$D,BH$3)</f>
        <v>0</v>
      </c>
      <c r="BJ39" s="78">
        <f>COUNTIF('Grade 15 Div. 2 North'!$B:$B,BJ$3)</f>
        <v>0</v>
      </c>
      <c r="BK39" s="142">
        <f>COUNTIF('Grade 15 Div. 2 North'!$D:$D,BJ$3)</f>
        <v>0</v>
      </c>
      <c r="BL39" s="78">
        <f>COUNTIF('Grade 15 Div. 2 North'!$B:$B,BL$3)</f>
        <v>0</v>
      </c>
      <c r="BM39" s="142">
        <f>COUNTIF('Grade 15 Div. 2 North'!$D:$D,BL$3)</f>
        <v>0</v>
      </c>
      <c r="BN39" s="78">
        <f>COUNTIF('Grade 15 Div. 2 North'!$B:$B,BN$3)</f>
        <v>0</v>
      </c>
      <c r="BO39" s="142">
        <f>COUNTIF('Grade 15 Div. 2 North'!$D:$D,BN$3)</f>
        <v>0</v>
      </c>
      <c r="BP39" s="78">
        <f>COUNTIF('Grade 15 Div. 2 North'!$B:$B,BP$3)</f>
        <v>0</v>
      </c>
      <c r="BQ39" s="142">
        <f>COUNTIF('Grade 15 Div. 2 North'!$D:$D,BP$3)</f>
        <v>0</v>
      </c>
      <c r="BR39" s="78">
        <f>COUNTIF('Grade 15 Div. 2 North'!$B:$B,BR$3)</f>
        <v>0</v>
      </c>
      <c r="BS39" s="142">
        <f>COUNTIF('Grade 15 Div. 2 North'!$D:$D,BR$3)</f>
        <v>0</v>
      </c>
      <c r="BT39" s="78">
        <f>COUNTIF('Grade 15 Div. 2 North'!$B:$B,BT$3)</f>
        <v>0</v>
      </c>
      <c r="BU39" s="142">
        <f>COUNTIF('Grade 15 Div. 2 North'!$D:$D,BT$3)</f>
        <v>0</v>
      </c>
      <c r="BV39" s="78">
        <f>COUNTIF('Grade 15 Div. 2 North'!$B:$B,BV$3)</f>
        <v>0</v>
      </c>
      <c r="BW39" s="142">
        <f>COUNTIF('Grade 15 Div. 2 North'!$D:$D,BV$3)</f>
        <v>0</v>
      </c>
      <c r="BX39" s="75"/>
      <c r="BY39" s="75"/>
      <c r="BZ39" s="75"/>
      <c r="CA39" s="75"/>
      <c r="CB39" s="75"/>
      <c r="CC39" s="75"/>
      <c r="CD39" s="75"/>
      <c r="CE39" s="75"/>
      <c r="CF39" s="75"/>
      <c r="CG39" s="75"/>
      <c r="CH39" s="75"/>
      <c r="CI39" s="75"/>
      <c r="CJ39" s="75"/>
      <c r="CK39" s="75"/>
      <c r="CL39" s="75"/>
      <c r="CM39" s="75"/>
      <c r="CN39" s="75"/>
      <c r="CO39" s="75"/>
      <c r="CP39" s="75"/>
      <c r="CQ39" s="75"/>
    </row>
    <row r="40" spans="1:95" s="57" customFormat="1" ht="20.100000000000001" customHeight="1" x14ac:dyDescent="0.3">
      <c r="A40" s="157" t="s">
        <v>18</v>
      </c>
      <c r="B40" s="76">
        <f>SUM(H40+J40+L40+N40+'Statistics Overview'!J41+R40++T40+V40+X40+Z40+AB40+AD40+AF40+AH40+AJ40+AL40+AN40+AP40+AR40+AT40+AV40+AX40+AZ40+BB40+BD40+BF40+BH40+BJ40,BL40,BN40,BP40,BR40,BT40,BV40)</f>
        <v>21</v>
      </c>
      <c r="C40" s="77">
        <f>SUM(I40+K40+M40+O40+'Statistics Overview'!K41+S40+U40+W40+Y40+AA40+AC40+AE40+AG40+AI40+AK40+AM40+AO40+AQ40+AS40+AU40+AW40+AY40+BA40+BC40+BE40+BG40+BI40+BK40,BO40,BQ40,BS40,BU40,BW40)</f>
        <v>20</v>
      </c>
      <c r="D40" s="167">
        <f>B40+'Statistics Overview'!B41+2</f>
        <v>74</v>
      </c>
      <c r="E40" s="74">
        <f>C40+'Statistics Overview'!C41+3</f>
        <v>77</v>
      </c>
      <c r="F40" s="168">
        <f>COUNTIF('Grade 14 Div. 1'!$B:$B,F$3)</f>
        <v>76</v>
      </c>
      <c r="G40" s="79">
        <f>COUNTIF('Grade 14 Div. 1'!$D:$D,F$3)</f>
        <v>76</v>
      </c>
      <c r="H40" s="168">
        <f>COUNTIF('Grade 14 Div. 1'!$B:$B,H$3)</f>
        <v>0</v>
      </c>
      <c r="I40" s="79">
        <f>COUNTIF('Grade 14 Div. 1'!$D:$D,H$3)</f>
        <v>0</v>
      </c>
      <c r="J40" s="78">
        <f>COUNTIF('Grade 14 Div. 1'!$B:$B,J$3)</f>
        <v>1</v>
      </c>
      <c r="K40" s="79">
        <f>COUNTIF('Grade 14 Div. 1'!$D:$D,J$3)</f>
        <v>0</v>
      </c>
      <c r="L40" s="78">
        <f>COUNTIF('Grade 14 Div. 1'!$B:$B,L$3)</f>
        <v>0</v>
      </c>
      <c r="M40" s="79">
        <f>COUNTIF('Grade 14 Div. 1'!$D:$D,L$3)</f>
        <v>0</v>
      </c>
      <c r="N40" s="78">
        <f>COUNTIF('Grade 14 Div. 1'!$B:$B,N$3)</f>
        <v>0</v>
      </c>
      <c r="O40" s="79">
        <f>COUNTIF('Grade 14 Div. 1'!$D:$D,N$3)</f>
        <v>0</v>
      </c>
      <c r="R40" s="78">
        <f>COUNTIF('Grade 14 Div. 1'!$B:$B,R$3)</f>
        <v>0</v>
      </c>
      <c r="S40" s="79">
        <f>COUNTIF('Grade 14 Div. 1'!$D:$D,R$3)</f>
        <v>1</v>
      </c>
      <c r="T40" s="78">
        <f>COUNTIF('Grade 14 Div. 1'!$B:$B,T$3)</f>
        <v>0</v>
      </c>
      <c r="U40" s="79">
        <f>COUNTIF('Grade 14 Div. 1'!$D:$D,T$3)</f>
        <v>0</v>
      </c>
      <c r="V40" s="78">
        <f>COUNTIF('Grade 14 Div. 1'!$B:$B,V$3)</f>
        <v>0</v>
      </c>
      <c r="W40" s="79">
        <f>COUNTIF('Grade 14 Div. 1'!$D:$D,V$3)</f>
        <v>0</v>
      </c>
      <c r="X40" s="78">
        <f>COUNTIF('Grade 14 Div. 1'!$B:$B,X$3)</f>
        <v>3</v>
      </c>
      <c r="Y40" s="79">
        <f>COUNTIF('Grade 14 Div. 1'!$D:$D,X$3)</f>
        <v>5</v>
      </c>
      <c r="Z40" s="78">
        <f>COUNTIF('Grade 14 Div. 1'!$B:$B,Z$3)</f>
        <v>0</v>
      </c>
      <c r="AA40" s="79">
        <f>COUNTIF('Grade 14 Div. 1'!$D:$D,Z$3)</f>
        <v>0</v>
      </c>
      <c r="AB40" s="78">
        <f>COUNTIF('Grade 14 Div. 1'!$B:$B,AB$3)</f>
        <v>0</v>
      </c>
      <c r="AC40" s="79">
        <f>COUNTIF('Grade 14 Div. 1'!$D:$D,AB$3)</f>
        <v>0</v>
      </c>
      <c r="AD40" s="78">
        <f>COUNTIF('Grade 14 Div. 1'!$B:$B,AD$3)</f>
        <v>2</v>
      </c>
      <c r="AE40" s="79">
        <f>COUNTIF('Grade 14 Div. 1'!$D:$D,AD$3)</f>
        <v>1</v>
      </c>
      <c r="AF40" s="78">
        <f>COUNTIF('Grade 14 Div. 1'!$B:$B,AF$3)</f>
        <v>0</v>
      </c>
      <c r="AG40" s="79">
        <f>COUNTIF('Grade 14 Div. 1'!$D:$D,AF$3)</f>
        <v>0</v>
      </c>
      <c r="AH40" s="78">
        <f>COUNTIF('Grade 14 Div. 1'!$B:$B,AH$3)</f>
        <v>0</v>
      </c>
      <c r="AI40" s="79">
        <f>COUNTIF('Grade 14 Div. 1'!$D:$D,AH$3)</f>
        <v>0</v>
      </c>
      <c r="AJ40" s="78">
        <f>COUNTIF('Grade 14 Div. 1'!$B:$B,AJ$3)</f>
        <v>0</v>
      </c>
      <c r="AK40" s="79">
        <f>COUNTIF('Grade 14 Div. 1'!$D:$D,AJ$3)</f>
        <v>0</v>
      </c>
      <c r="AL40" s="78">
        <f>COUNTIF('Grade 14 Div. 1'!$B:$B,AL$3)</f>
        <v>0</v>
      </c>
      <c r="AM40" s="79">
        <f>COUNTIF('Grade 14 Div. 1'!$D:$D,AL$3)</f>
        <v>0</v>
      </c>
      <c r="AN40" s="78">
        <f>COUNTIF('Grade 14 Div. 1'!$B:$B,AN$3)</f>
        <v>0</v>
      </c>
      <c r="AO40" s="79">
        <f>COUNTIF('Grade 14 Div. 1'!$D:$D,AN$3)</f>
        <v>0</v>
      </c>
      <c r="AP40" s="78">
        <f>COUNTIF('Grade 14 Div. 1'!$B:$B,AP$3)</f>
        <v>0</v>
      </c>
      <c r="AQ40" s="79">
        <f>COUNTIF('Grade 14 Div. 1'!$D:$D,AP$3)</f>
        <v>1</v>
      </c>
      <c r="AR40" s="78">
        <f>COUNTIF('Grade 14 Div. 1'!$B:$B,AR$3)</f>
        <v>1</v>
      </c>
      <c r="AS40" s="79">
        <f>COUNTIF('Grade 14 Div. 1'!$D:$D,AR$3)</f>
        <v>0</v>
      </c>
      <c r="AT40" s="78">
        <f>COUNTIF('Grade 14 Div. 1'!$B:$B,AT$3)</f>
        <v>0</v>
      </c>
      <c r="AU40" s="79">
        <f>COUNTIF('Grade 14 Div. 1'!$D:$D,AT$3)</f>
        <v>0</v>
      </c>
      <c r="AV40" s="78">
        <f>COUNTIF('Grade 14 Div. 1'!$B:$B,AV$3)</f>
        <v>1</v>
      </c>
      <c r="AW40" s="79">
        <f>COUNTIF('Grade 14 Div. 1'!$D:$D,AV$3)</f>
        <v>1</v>
      </c>
      <c r="AX40" s="78">
        <f>COUNTIF('Grade 14 Div. 1'!$B:$B,AX$3)</f>
        <v>0</v>
      </c>
      <c r="AY40" s="79">
        <f>COUNTIF('Grade 14 Div. 1'!$D:$D,AX$3)</f>
        <v>0</v>
      </c>
      <c r="AZ40" s="78">
        <f>COUNTIF('Grade 14 Div. 1'!$B:$B,AZ$3)</f>
        <v>0</v>
      </c>
      <c r="BA40" s="79">
        <f>COUNTIF('Grade 14 Div. 1'!$D:$D,AZ$3)</f>
        <v>0</v>
      </c>
      <c r="BB40" s="78">
        <f>COUNTIF('Grade 14 Div. 1'!$B:$B,BB$3)</f>
        <v>12</v>
      </c>
      <c r="BC40" s="79">
        <f>COUNTIF('Grade 14 Div. 1'!$D:$D,BB$3)</f>
        <v>9</v>
      </c>
      <c r="BD40" s="78">
        <f>COUNTIF('Grade 14 Div. 1'!$B:$B,BD$3)</f>
        <v>0</v>
      </c>
      <c r="BE40" s="79">
        <f>COUNTIF('Grade 14 Div. 1'!$D:$D,BD$3)</f>
        <v>0</v>
      </c>
      <c r="BF40" s="78">
        <f>COUNTIF('Grade 14 Div. 1'!$B:$B,BF$3)</f>
        <v>0</v>
      </c>
      <c r="BG40" s="79">
        <f>COUNTIF('Grade 14 Div. 1'!$D:$D,BF$3)</f>
        <v>0</v>
      </c>
      <c r="BH40" s="78">
        <f>COUNTIF('Grade 14 Div. 1'!$B:$B,BH$3)</f>
        <v>0</v>
      </c>
      <c r="BI40" s="79">
        <f>COUNTIF('Grade 14 Div. 1'!$D:$D,BH$3)</f>
        <v>0</v>
      </c>
      <c r="BJ40" s="78">
        <f>COUNTIF('Grade 14 Div. 1'!$B:$B,BJ$3)</f>
        <v>0</v>
      </c>
      <c r="BK40" s="142">
        <f>COUNTIF('Grade 14 Div. 1'!$D:$D,BJ$3)</f>
        <v>0</v>
      </c>
      <c r="BL40" s="78">
        <f>COUNTIF('Grade 14 Div. 1'!$B:$B,BL$3)</f>
        <v>0</v>
      </c>
      <c r="BM40" s="142">
        <f>COUNTIF('Grade 14 Div. 1'!$D:$D,BL$3)</f>
        <v>0</v>
      </c>
      <c r="BN40" s="78">
        <f>COUNTIF('Grade 14 Div. 1'!$B:$B,BN$3)</f>
        <v>0</v>
      </c>
      <c r="BO40" s="142">
        <f>COUNTIF('Grade 14 Div. 1'!$D:$D,BN$3)</f>
        <v>0</v>
      </c>
      <c r="BP40" s="78">
        <f>COUNTIF('Grade 14 Div. 1'!$B:$B,BP$3)</f>
        <v>0</v>
      </c>
      <c r="BQ40" s="142">
        <f>COUNTIF('Grade 14 Div. 1'!$D:$D,BP$3)</f>
        <v>0</v>
      </c>
      <c r="BR40" s="78">
        <f>COUNTIF('Grade 14 Div. 1'!$B:$B,BR$3)</f>
        <v>0</v>
      </c>
      <c r="BS40" s="142">
        <f>COUNTIF('Grade 14 Div. 1'!$D:$D,BR$3)</f>
        <v>0</v>
      </c>
      <c r="BT40" s="78">
        <f>COUNTIF('Grade 14 Div. 1'!$B:$B,BT$3)</f>
        <v>0</v>
      </c>
      <c r="BU40" s="142">
        <f>COUNTIF('Grade 14 Div. 1'!$D:$D,BT$3)</f>
        <v>0</v>
      </c>
      <c r="BV40" s="78">
        <f>COUNTIF('Grade 14 Div. 1'!$B:$B,BV$3)</f>
        <v>1</v>
      </c>
      <c r="BW40" s="142">
        <f>COUNTIF('Grade 14 Div. 1'!$D:$D,BV$3)</f>
        <v>2</v>
      </c>
      <c r="BX40" s="75"/>
      <c r="BY40" s="75"/>
      <c r="BZ40" s="75"/>
      <c r="CA40" s="75"/>
      <c r="CB40" s="75"/>
      <c r="CC40" s="75"/>
      <c r="CD40" s="75"/>
      <c r="CE40" s="75"/>
      <c r="CF40" s="75"/>
      <c r="CG40" s="75"/>
      <c r="CH40" s="75"/>
      <c r="CI40" s="75"/>
      <c r="CJ40" s="75"/>
      <c r="CK40" s="75"/>
      <c r="CL40" s="75"/>
      <c r="CM40" s="75"/>
      <c r="CN40" s="75"/>
      <c r="CO40" s="75"/>
      <c r="CP40" s="75"/>
      <c r="CQ40" s="75"/>
    </row>
    <row r="41" spans="1:95" s="57" customFormat="1" ht="20.100000000000001" customHeight="1" x14ac:dyDescent="0.3">
      <c r="A41" s="157" t="s">
        <v>21</v>
      </c>
      <c r="B41" s="76">
        <f>SUM(H41+J41+L41+N41+'Statistics Overview'!J42+R41++T41+V41+X41+Z41+AB41+AD41+AF41+AH41+AJ41+AL41+AN41+AP41+AR41+AT41+AV41+AX41+AZ41+BB41+BD41+BF41+BH41+BJ41,BL41,BN41,BP41,BR41,BT41,BV41)</f>
        <v>10</v>
      </c>
      <c r="C41" s="77">
        <f>SUM(I41+K41+M41+O41+'Statistics Overview'!K42+S41+U41+W41+Y41+AA41+AC41+AE41+AG41+AI41+AK41+AM41+AO41+AQ41+AS41+AU41+AW41+AY41+BA41+BC41+BE41+BG41+BI41+BK41,BO41,BQ41,BS41,BU41,BW41)</f>
        <v>5</v>
      </c>
      <c r="D41" s="167">
        <f>B41+'Statistics Overview'!B42+2</f>
        <v>42</v>
      </c>
      <c r="E41" s="74">
        <f>C41+'Statistics Overview'!C42+3</f>
        <v>38</v>
      </c>
      <c r="F41" s="168">
        <f>COUNTIF('Grade 14 Div. 2'!$B:$B,F$3)</f>
        <v>44</v>
      </c>
      <c r="G41" s="79">
        <f>COUNTIF('Grade 14 Div. 2'!$D:$D,F$3)</f>
        <v>37</v>
      </c>
      <c r="H41" s="168">
        <f>COUNTIF('Grade 14 Div. 2'!$B:$B,H$3)</f>
        <v>0</v>
      </c>
      <c r="I41" s="79">
        <f>COUNTIF('Grade 14 Div. 2'!$D:$D,H$3)</f>
        <v>0</v>
      </c>
      <c r="J41" s="78">
        <f>COUNTIF('Grade 14 Div. 2'!$B:$B,J$3)</f>
        <v>0</v>
      </c>
      <c r="K41" s="79">
        <f>COUNTIF('Grade 14 Div. 2'!$D:$D,J$3)</f>
        <v>0</v>
      </c>
      <c r="L41" s="78">
        <f>COUNTIF('Grade 14 Div. 2'!$B:$B,L$3)</f>
        <v>0</v>
      </c>
      <c r="M41" s="79">
        <f>COUNTIF('Grade 14 Div. 2'!$D:$D,L$3)</f>
        <v>0</v>
      </c>
      <c r="N41" s="78">
        <f>COUNTIF('Grade 14 Div. 2'!$B:$B,N$3)</f>
        <v>0</v>
      </c>
      <c r="O41" s="79">
        <f>COUNTIF('Grade 14 Div. 2'!$D:$D,N$3)</f>
        <v>0</v>
      </c>
      <c r="R41" s="78">
        <f>COUNTIF('Grade 14 Div. 2'!$B:$B,R$3)</f>
        <v>0</v>
      </c>
      <c r="S41" s="79">
        <f>COUNTIF('Grade 14 Div. 2'!$D:$D,R$3)</f>
        <v>0</v>
      </c>
      <c r="T41" s="78">
        <f>COUNTIF('Grade 14 Div. 2'!$B:$B,T$3)</f>
        <v>0</v>
      </c>
      <c r="U41" s="79">
        <f>COUNTIF('Grade 14 Div. 2'!$D:$D,T$3)</f>
        <v>0</v>
      </c>
      <c r="V41" s="78">
        <f>COUNTIF('Grade 14 Div. 2'!$B:$B,V$3)</f>
        <v>0</v>
      </c>
      <c r="W41" s="79">
        <f>COUNTIF('Grade 14 Div. 2'!$D:$D,V$3)</f>
        <v>0</v>
      </c>
      <c r="X41" s="78">
        <f>COUNTIF('Grade 14 Div. 2'!$B:$B,X$3)</f>
        <v>0</v>
      </c>
      <c r="Y41" s="79">
        <f>COUNTIF('Grade 14 Div. 2'!$D:$D,X$3)</f>
        <v>0</v>
      </c>
      <c r="Z41" s="78">
        <f>COUNTIF('Grade 14 Div. 2'!$B:$B,Z$3)</f>
        <v>0</v>
      </c>
      <c r="AA41" s="79">
        <f>COUNTIF('Grade 14 Div. 2'!$D:$D,Z$3)</f>
        <v>0</v>
      </c>
      <c r="AB41" s="78">
        <f>COUNTIF('Grade 14 Div. 2'!$B:$B,AB$3)</f>
        <v>0</v>
      </c>
      <c r="AC41" s="79">
        <f>COUNTIF('Grade 14 Div. 2'!$D:$D,AB$3)</f>
        <v>0</v>
      </c>
      <c r="AD41" s="78">
        <f>COUNTIF('Grade 14 Div. 2'!$B:$B,AD$3)</f>
        <v>0</v>
      </c>
      <c r="AE41" s="79">
        <f>COUNTIF('Grade 14 Div. 2'!$D:$D,AD$3)</f>
        <v>0</v>
      </c>
      <c r="AF41" s="78">
        <f>COUNTIF('Grade 14 Div. 2'!$B:$B,AF$3)</f>
        <v>0</v>
      </c>
      <c r="AG41" s="79">
        <f>COUNTIF('Grade 14 Div. 2'!$D:$D,AF$3)</f>
        <v>0</v>
      </c>
      <c r="AH41" s="78">
        <f>COUNTIF('Grade 14 Div. 2'!$B:$B,AH$3)</f>
        <v>0</v>
      </c>
      <c r="AI41" s="79">
        <f>COUNTIF('Grade 14 Div. 2'!$D:$D,AH$3)</f>
        <v>0</v>
      </c>
      <c r="AJ41" s="78">
        <f>COUNTIF('Grade 14 Div. 2'!$B:$B,AJ$3)</f>
        <v>0</v>
      </c>
      <c r="AK41" s="79">
        <f>COUNTIF('Grade 14 Div. 2'!$D:$D,AJ$3)</f>
        <v>0</v>
      </c>
      <c r="AL41" s="78">
        <f>COUNTIF('Grade 14 Div. 2'!$B:$B,AL$3)</f>
        <v>0</v>
      </c>
      <c r="AM41" s="79">
        <f>COUNTIF('Grade 14 Div. 2'!$D:$D,AL$3)</f>
        <v>0</v>
      </c>
      <c r="AN41" s="78">
        <f>COUNTIF('Grade 14 Div. 2'!$B:$B,AN$3)</f>
        <v>0</v>
      </c>
      <c r="AO41" s="79">
        <f>COUNTIF('Grade 14 Div. 2'!$D:$D,AN$3)</f>
        <v>0</v>
      </c>
      <c r="AP41" s="78">
        <f>COUNTIF('Grade 14 Div. 2'!$B:$B,AP$3)</f>
        <v>0</v>
      </c>
      <c r="AQ41" s="79">
        <f>COUNTIF('Grade 14 Div. 2'!$D:$D,AP$3)</f>
        <v>0</v>
      </c>
      <c r="AR41" s="78">
        <f>COUNTIF('Grade 14 Div. 2'!$B:$B,AR$3)</f>
        <v>0</v>
      </c>
      <c r="AS41" s="79">
        <f>COUNTIF('Grade 14 Div. 2'!$D:$D,AR$3)</f>
        <v>0</v>
      </c>
      <c r="AT41" s="78">
        <f>COUNTIF('Grade 14 Div. 2'!$B:$B,AT$3)</f>
        <v>0</v>
      </c>
      <c r="AU41" s="79">
        <f>COUNTIF('Grade 14 Div. 2'!$D:$D,AT$3)</f>
        <v>0</v>
      </c>
      <c r="AV41" s="78">
        <f>COUNTIF('Grade 14 Div. 2'!$B:$B,AV$3)</f>
        <v>0</v>
      </c>
      <c r="AW41" s="79">
        <f>COUNTIF('Grade 14 Div. 2'!$D:$D,AV$3)</f>
        <v>0</v>
      </c>
      <c r="AX41" s="78">
        <f>COUNTIF('Grade 14 Div. 2'!$B:$B,AX$3)</f>
        <v>0</v>
      </c>
      <c r="AY41" s="79">
        <f>COUNTIF('Grade 14 Div. 2'!$D:$D,AX$3)</f>
        <v>0</v>
      </c>
      <c r="AZ41" s="78">
        <f>COUNTIF('Grade 14 Div. 2'!$B:$B,AZ$3)</f>
        <v>0</v>
      </c>
      <c r="BA41" s="79">
        <f>COUNTIF('Grade 14 Div. 2'!$D:$D,AZ$3)</f>
        <v>0</v>
      </c>
      <c r="BB41" s="78">
        <f>COUNTIF('Grade 14 Div. 2'!$B:$B,BB$3)</f>
        <v>6</v>
      </c>
      <c r="BC41" s="79">
        <f>COUNTIF('Grade 14 Div. 2'!$D:$D,BB$3)</f>
        <v>5</v>
      </c>
      <c r="BD41" s="78">
        <f>COUNTIF('Grade 14 Div. 2'!$B:$B,BD$3)</f>
        <v>4</v>
      </c>
      <c r="BE41" s="79">
        <f>COUNTIF('Grade 14 Div. 2'!$D:$D,BD$3)</f>
        <v>0</v>
      </c>
      <c r="BF41" s="78">
        <f>COUNTIF('Grade 14 Div. 2'!$B:$B,BF$3)</f>
        <v>0</v>
      </c>
      <c r="BG41" s="79">
        <f>COUNTIF('Grade 14 Div. 2'!$D:$D,BF$3)</f>
        <v>0</v>
      </c>
      <c r="BH41" s="78">
        <f>COUNTIF('Grade 14 Div. 2'!$B:$B,BH$3)</f>
        <v>0</v>
      </c>
      <c r="BI41" s="79">
        <f>COUNTIF('Grade 14 Div. 2'!$D:$D,BH$3)</f>
        <v>0</v>
      </c>
      <c r="BJ41" s="78">
        <f>COUNTIF('Grade 14 Div. 2'!$B:$B,BJ$3)</f>
        <v>0</v>
      </c>
      <c r="BK41" s="142">
        <f>COUNTIF('Grade 14 Div. 2'!$D:$D,BJ$3)</f>
        <v>0</v>
      </c>
      <c r="BL41" s="78">
        <f>COUNTIF('Grade 14 Div. 2'!$B:$B,BL$3)</f>
        <v>0</v>
      </c>
      <c r="BM41" s="142">
        <f>COUNTIF('Grade 14 Div. 2'!$D:$D,BL$3)</f>
        <v>0</v>
      </c>
      <c r="BN41" s="78">
        <f>COUNTIF('Grade 14 Div. 2'!$B:$B,BN$3)</f>
        <v>0</v>
      </c>
      <c r="BO41" s="142">
        <f>COUNTIF('Grade 14 Div. 2'!$D:$D,BN$3)</f>
        <v>0</v>
      </c>
      <c r="BP41" s="78">
        <f>COUNTIF('Grade 14 Div. 2'!$B:$B,BP$3)</f>
        <v>0</v>
      </c>
      <c r="BQ41" s="142">
        <f>COUNTIF('Grade 14 Div. 2'!$D:$D,BP$3)</f>
        <v>0</v>
      </c>
      <c r="BR41" s="78">
        <f>COUNTIF('Grade 14 Div. 2'!$B:$B,BR$3)</f>
        <v>0</v>
      </c>
      <c r="BS41" s="142">
        <f>COUNTIF('Grade 14 Div. 2'!$D:$D,BR$3)</f>
        <v>0</v>
      </c>
      <c r="BT41" s="78">
        <f>COUNTIF('Grade 14 Div. 2'!$B:$B,BT$3)</f>
        <v>0</v>
      </c>
      <c r="BU41" s="142">
        <f>COUNTIF('Grade 14 Div. 2'!$D:$D,BT$3)</f>
        <v>0</v>
      </c>
      <c r="BV41" s="78">
        <f>COUNTIF('Grade 14 Div. 2'!$B:$B,BV$3)</f>
        <v>0</v>
      </c>
      <c r="BW41" s="142">
        <f>COUNTIF('Grade 14 Div. 2'!$D:$D,BV$3)</f>
        <v>0</v>
      </c>
      <c r="BX41" s="75"/>
      <c r="BY41" s="75"/>
      <c r="BZ41" s="75"/>
      <c r="CA41" s="75"/>
      <c r="CB41" s="75"/>
      <c r="CC41" s="75"/>
      <c r="CD41" s="75"/>
      <c r="CE41" s="75"/>
      <c r="CF41" s="75"/>
      <c r="CG41" s="75"/>
      <c r="CH41" s="75"/>
      <c r="CI41" s="75"/>
      <c r="CJ41" s="75"/>
      <c r="CK41" s="75"/>
      <c r="CL41" s="75"/>
      <c r="CM41" s="75"/>
      <c r="CN41" s="75"/>
      <c r="CO41" s="75"/>
      <c r="CP41" s="75"/>
      <c r="CQ41" s="75"/>
    </row>
    <row r="42" spans="1:95" s="57" customFormat="1" ht="20.100000000000001" customHeight="1" x14ac:dyDescent="0.3">
      <c r="A42" s="157" t="s">
        <v>24</v>
      </c>
      <c r="B42" s="76">
        <f>SUM(H42+J42+L42+N42+'Statistics Overview'!J43+R42++T42+V42+X42+Z42+AB42+AD42+AF42+AH42+AJ42+AL42+AN42+AP42+AR42+AT42+AV42+AX42+AZ42+BB42+BD42+BF42+BH42+BJ42,BL42,BN42,BP42,BR42,BT42,BV42)</f>
        <v>16</v>
      </c>
      <c r="C42" s="77">
        <f>SUM(I42+K42+M42+O42+'Statistics Overview'!K43+S42+U42+W42+Y42+AA42+AC42+AE42+AG42+AI42+AK42+AM42+AO42+AQ42+AS42+AU42+AW42+AY42+BA42+BC42+BE42+BG42+BI42+BK42,BO42,BQ42,BS42,BU42,BW42)</f>
        <v>2</v>
      </c>
      <c r="D42" s="167">
        <f>B42+'Statistics Overview'!B43+2</f>
        <v>25</v>
      </c>
      <c r="E42" s="74">
        <f>C42+'Statistics Overview'!C43+3</f>
        <v>13</v>
      </c>
      <c r="F42" s="168">
        <f>COUNTIF('Grade 14 Div. 2 North'!$B:$B,F$3)</f>
        <v>26</v>
      </c>
      <c r="G42" s="79">
        <f>COUNTIF('Grade 14 Div. 2 North'!$D:$D,F$3)</f>
        <v>12</v>
      </c>
      <c r="H42" s="168">
        <f>COUNTIF('Grade 14 Div. 2 North'!$B:$B,H$3)</f>
        <v>0</v>
      </c>
      <c r="I42" s="79">
        <f>COUNTIF('Grade 14 Div. 2 North'!$D:$D,H$3)</f>
        <v>0</v>
      </c>
      <c r="J42" s="78">
        <f>COUNTIF('Grade 14 Div. 2 North'!$B:$B,J$3)</f>
        <v>0</v>
      </c>
      <c r="K42" s="79">
        <f>COUNTIF('Grade 14 Div. 2 North'!$D:$D,J$3)</f>
        <v>0</v>
      </c>
      <c r="L42" s="78">
        <f>COUNTIF('Grade 14 Div. 2 North'!$B:$B,L$3)</f>
        <v>0</v>
      </c>
      <c r="M42" s="79">
        <f>COUNTIF('Grade 14 Div. 2 North'!$D:$D,L$3)</f>
        <v>0</v>
      </c>
      <c r="N42" s="78">
        <f>COUNTIF('Grade 14 Div. 2 North'!$B:$B,N$3)</f>
        <v>0</v>
      </c>
      <c r="O42" s="79">
        <f>COUNTIF('Grade 14 Div. 2 North'!$D:$D,N$3)</f>
        <v>0</v>
      </c>
      <c r="R42" s="78">
        <f>COUNTIF('Grade 14 Div. 2 North'!$B:$B,R$3)</f>
        <v>0</v>
      </c>
      <c r="S42" s="79">
        <f>COUNTIF('Grade 14 Div. 2 North'!$D:$D,R$3)</f>
        <v>0</v>
      </c>
      <c r="T42" s="78">
        <f>COUNTIF('Grade 14 Div. 2 North'!$B:$B,T$3)</f>
        <v>0</v>
      </c>
      <c r="U42" s="79">
        <f>COUNTIF('Grade 14 Div. 2 North'!$D:$D,T$3)</f>
        <v>0</v>
      </c>
      <c r="V42" s="78">
        <f>COUNTIF('Grade 14 Div. 2 North'!$B:$B,V$3)</f>
        <v>0</v>
      </c>
      <c r="W42" s="79">
        <f>COUNTIF('Grade 14 Div. 2 North'!$D:$D,V$3)</f>
        <v>0</v>
      </c>
      <c r="X42" s="78">
        <f>COUNTIF('Grade 14 Div. 2 North'!$B:$B,X$3)</f>
        <v>0</v>
      </c>
      <c r="Y42" s="79">
        <f>COUNTIF('Grade 14 Div. 2 North'!$D:$D,X$3)</f>
        <v>0</v>
      </c>
      <c r="Z42" s="78">
        <f>COUNTIF('Grade 14 Div. 2 North'!$B:$B,Z$3)</f>
        <v>0</v>
      </c>
      <c r="AA42" s="79">
        <f>COUNTIF('Grade 14 Div. 2 North'!$D:$D,Z$3)</f>
        <v>0</v>
      </c>
      <c r="AB42" s="78">
        <f>COUNTIF('Grade 14 Div. 2 North'!$B:$B,AB$3)</f>
        <v>0</v>
      </c>
      <c r="AC42" s="79">
        <f>COUNTIF('Grade 14 Div. 2 North'!$D:$D,AB$3)</f>
        <v>0</v>
      </c>
      <c r="AD42" s="78">
        <f>COUNTIF('Grade 14 Div. 2 North'!$B:$B,AD$3)</f>
        <v>0</v>
      </c>
      <c r="AE42" s="79">
        <f>COUNTIF('Grade 14 Div. 2 North'!$D:$D,AD$3)</f>
        <v>0</v>
      </c>
      <c r="AF42" s="78">
        <f>COUNTIF('Grade 14 Div. 2 North'!$B:$B,AF$3)</f>
        <v>0</v>
      </c>
      <c r="AG42" s="79">
        <f>COUNTIF('Grade 14 Div. 2 North'!$D:$D,AF$3)</f>
        <v>0</v>
      </c>
      <c r="AH42" s="78">
        <f>COUNTIF('Grade 14 Div. 2 North'!$B:$B,AH$3)</f>
        <v>0</v>
      </c>
      <c r="AI42" s="79">
        <f>COUNTIF('Grade 14 Div. 2 North'!$D:$D,AH$3)</f>
        <v>0</v>
      </c>
      <c r="AJ42" s="78">
        <f>COUNTIF('Grade 14 Div. 2 North'!$B:$B,AJ$3)</f>
        <v>0</v>
      </c>
      <c r="AK42" s="79">
        <f>COUNTIF('Grade 14 Div. 2 North'!$D:$D,AJ$3)</f>
        <v>0</v>
      </c>
      <c r="AL42" s="78">
        <f>COUNTIF('Grade 14 Div. 2 North'!$B:$B,AL$3)</f>
        <v>0</v>
      </c>
      <c r="AM42" s="79">
        <f>COUNTIF('Grade 14 Div. 2 North'!$D:$D,AL$3)</f>
        <v>0</v>
      </c>
      <c r="AN42" s="78">
        <f>COUNTIF('Grade 14 Div. 2 North'!$B:$B,AN$3)</f>
        <v>0</v>
      </c>
      <c r="AO42" s="79">
        <f>COUNTIF('Grade 14 Div. 2 North'!$D:$D,AN$3)</f>
        <v>0</v>
      </c>
      <c r="AP42" s="78">
        <f>COUNTIF('Grade 14 Div. 2 North'!$B:$B,AP$3)</f>
        <v>0</v>
      </c>
      <c r="AQ42" s="79">
        <f>COUNTIF('Grade 14 Div. 2 North'!$D:$D,AP$3)</f>
        <v>0</v>
      </c>
      <c r="AR42" s="78">
        <f>COUNTIF('Grade 14 Div. 2 North'!$B:$B,AR$3)</f>
        <v>0</v>
      </c>
      <c r="AS42" s="79">
        <f>COUNTIF('Grade 14 Div. 2 North'!$D:$D,AR$3)</f>
        <v>0</v>
      </c>
      <c r="AT42" s="78">
        <f>COUNTIF('Grade 14 Div. 2 North'!$B:$B,AT$3)</f>
        <v>2</v>
      </c>
      <c r="AU42" s="79">
        <f>COUNTIF('Grade 14 Div. 2 North'!$D:$D,AT$3)</f>
        <v>1</v>
      </c>
      <c r="AV42" s="78">
        <f>COUNTIF('Grade 14 Div. 2 North'!$B:$B,AV$3)</f>
        <v>0</v>
      </c>
      <c r="AW42" s="79">
        <f>COUNTIF('Grade 14 Div. 2 North'!$D:$D,AV$3)</f>
        <v>1</v>
      </c>
      <c r="AX42" s="78">
        <f>COUNTIF('Grade 14 Div. 2 North'!$B:$B,AX$3)</f>
        <v>0</v>
      </c>
      <c r="AY42" s="79">
        <f>COUNTIF('Grade 14 Div. 2 North'!$D:$D,AX$3)</f>
        <v>0</v>
      </c>
      <c r="AZ42" s="78">
        <f>COUNTIF('Grade 14 Div. 2 North'!$B:$B,AZ$3)</f>
        <v>0</v>
      </c>
      <c r="BA42" s="79">
        <f>COUNTIF('Grade 14 Div. 2 North'!$D:$D,AZ$3)</f>
        <v>0</v>
      </c>
      <c r="BB42" s="78">
        <f>COUNTIF('Grade 14 Div. 2 North'!$B:$B,BB$3)</f>
        <v>0</v>
      </c>
      <c r="BC42" s="79">
        <f>COUNTIF('Grade 14 Div. 2 North'!$D:$D,BB$3)</f>
        <v>0</v>
      </c>
      <c r="BD42" s="78">
        <f>COUNTIF('Grade 14 Div. 2 North'!$B:$B,BD$3)</f>
        <v>14</v>
      </c>
      <c r="BE42" s="79">
        <f>COUNTIF('Grade 14 Div. 2 North'!$D:$D,BD$3)</f>
        <v>0</v>
      </c>
      <c r="BF42" s="78">
        <f>COUNTIF('Grade 14 Div. 2 North'!$B:$B,BF$3)</f>
        <v>0</v>
      </c>
      <c r="BG42" s="79">
        <f>COUNTIF('Grade 14 Div. 2 North'!$D:$D,BF$3)</f>
        <v>0</v>
      </c>
      <c r="BH42" s="78">
        <f>COUNTIF('Grade 14 Div. 2 North'!$B:$B,BH$3)</f>
        <v>0</v>
      </c>
      <c r="BI42" s="79">
        <f>COUNTIF('Grade 14 Div. 2 North'!$D:$D,BH$3)</f>
        <v>0</v>
      </c>
      <c r="BJ42" s="78">
        <f>COUNTIF('Grade 14 Div. 2 North'!$B:$B,BJ$3)</f>
        <v>0</v>
      </c>
      <c r="BK42" s="142">
        <f>COUNTIF('Grade 14 Div. 2 North'!$D:$D,BJ$3)</f>
        <v>0</v>
      </c>
      <c r="BL42" s="78">
        <f>COUNTIF('Grade 14 Div. 2 North'!$B:$B,BL$3)</f>
        <v>0</v>
      </c>
      <c r="BM42" s="142">
        <f>COUNTIF('Grade 14 Div. 2 North'!$D:$D,BL$3)</f>
        <v>0</v>
      </c>
      <c r="BN42" s="78">
        <f>COUNTIF('Grade 14 Div. 2 North'!$B:$B,BN$3)</f>
        <v>0</v>
      </c>
      <c r="BO42" s="142">
        <f>COUNTIF('Grade 14 Div. 2 North'!$D:$D,BN$3)</f>
        <v>0</v>
      </c>
      <c r="BP42" s="78">
        <f>COUNTIF('Grade 14 Div. 2 North'!$B:$B,BP$3)</f>
        <v>0</v>
      </c>
      <c r="BQ42" s="142">
        <f>COUNTIF('Grade 14 Div. 2 North'!$D:$D,BP$3)</f>
        <v>0</v>
      </c>
      <c r="BR42" s="78">
        <f>COUNTIF('Grade 14 Div. 2 North'!$B:$B,BR$3)</f>
        <v>0</v>
      </c>
      <c r="BS42" s="142">
        <f>COUNTIF('Grade 14 Div. 2 North'!$D:$D,BR$3)</f>
        <v>0</v>
      </c>
      <c r="BT42" s="78">
        <f>COUNTIF('Grade 14 Div. 2 North'!$B:$B,BT$3)</f>
        <v>0</v>
      </c>
      <c r="BU42" s="142">
        <f>COUNTIF('Grade 14 Div. 2 North'!$D:$D,BT$3)</f>
        <v>0</v>
      </c>
      <c r="BV42" s="78">
        <f>COUNTIF('Grade 14 Div. 2 North'!$B:$B,BV$3)</f>
        <v>0</v>
      </c>
      <c r="BW42" s="142">
        <f>COUNTIF('Grade 14 Div. 2 North'!$D:$D,BV$3)</f>
        <v>0</v>
      </c>
      <c r="BX42" s="75"/>
      <c r="BY42" s="75"/>
      <c r="BZ42" s="75"/>
      <c r="CA42" s="75"/>
      <c r="CB42" s="75"/>
      <c r="CC42" s="75"/>
      <c r="CD42" s="75"/>
      <c r="CE42" s="75"/>
      <c r="CF42" s="75"/>
      <c r="CG42" s="75"/>
      <c r="CH42" s="75"/>
      <c r="CI42" s="75"/>
      <c r="CJ42" s="75"/>
      <c r="CK42" s="75"/>
      <c r="CL42" s="75"/>
      <c r="CM42" s="75"/>
      <c r="CN42" s="75"/>
      <c r="CO42" s="75"/>
      <c r="CP42" s="75"/>
      <c r="CQ42" s="75"/>
    </row>
    <row r="43" spans="1:95" s="57" customFormat="1" ht="20.100000000000001" customHeight="1" x14ac:dyDescent="0.3">
      <c r="A43" s="157" t="s">
        <v>25</v>
      </c>
      <c r="B43" s="76">
        <f>SUM(H43+J43+L43+N43+'Statistics Overview'!J44+R43++T43+V43+X43+Z43+AB43+AD43+AF43+AH43+AJ43+AL43+AN43+AP43+AR43+AT43+AV43+AX43+AZ43+BB43+BD43+BF43+BH43+BJ43,BL43,BN43,BP43,BR43,BT43,BV43)</f>
        <v>8</v>
      </c>
      <c r="C43" s="77">
        <f>SUM(I43+K43+M43+O43+'Statistics Overview'!K44+S43+U43+W43+Y43+AA43+AC43+AE43+AG43+AI43+AK43+AM43+AO43+AQ43+AS43+AU43+AW43+AY43+BA43+BC43+BE43+BG43+BI43+BK43,BO43,BQ43,BS43,BU43,BW43)</f>
        <v>5</v>
      </c>
      <c r="D43" s="167">
        <f>B43+'Statistics Overview'!B44+2</f>
        <v>57</v>
      </c>
      <c r="E43" s="74">
        <f>C43+'Statistics Overview'!C44+3</f>
        <v>55</v>
      </c>
      <c r="F43" s="168">
        <f>COUNTIF('Grade 13 Div. 1'!$B:$B,F$3)</f>
        <v>59</v>
      </c>
      <c r="G43" s="84">
        <f>COUNTIF('Grade 13 Div. 1'!$D:$D,F$3)</f>
        <v>54</v>
      </c>
      <c r="H43" s="168">
        <f>COUNTIF('Grade 13 Div. 1'!$B:$B,H$3)</f>
        <v>0</v>
      </c>
      <c r="I43" s="84">
        <f>COUNTIF('Grade 13 Div. 1'!$D:$D,H$3)</f>
        <v>0</v>
      </c>
      <c r="J43" s="78">
        <f>COUNTIF('Grade 13 Div. 1'!$B:$B,J$3)</f>
        <v>0</v>
      </c>
      <c r="K43" s="84">
        <f>COUNTIF('Grade 13 Div. 1'!$D:$D,J$3)</f>
        <v>0</v>
      </c>
      <c r="L43" s="78">
        <f>COUNTIF('Grade 13 Div. 1'!$B:$B,L$3)</f>
        <v>0</v>
      </c>
      <c r="M43" s="84">
        <f>COUNTIF('Grade 13 Div. 1'!$D:$D,L$3)</f>
        <v>0</v>
      </c>
      <c r="N43" s="78">
        <f>COUNTIF('Grade 13 Div. 1'!$B:$B,N$3)</f>
        <v>0</v>
      </c>
      <c r="O43" s="84">
        <f>COUNTIF('Grade 13 Div. 1'!$D:$D,N$3)</f>
        <v>0</v>
      </c>
      <c r="R43" s="78">
        <f>COUNTIF('Grade 13 Div. 1'!$B:$B,R$3)</f>
        <v>0</v>
      </c>
      <c r="S43" s="84">
        <f>COUNTIF('Grade 13 Div. 1'!$D:$D,R$3)</f>
        <v>0</v>
      </c>
      <c r="T43" s="78">
        <f>COUNTIF('Grade 13 Div. 1'!$B:$B,T$3)</f>
        <v>0</v>
      </c>
      <c r="U43" s="84">
        <f>COUNTIF('Grade 13 Div. 1'!$D:$D,T$3)</f>
        <v>0</v>
      </c>
      <c r="V43" s="78">
        <f>COUNTIF('Grade 13 Div. 1'!$B:$B,V$3)</f>
        <v>0</v>
      </c>
      <c r="W43" s="84">
        <f>COUNTIF('Grade 13 Div. 1'!$D:$D,V$3)</f>
        <v>0</v>
      </c>
      <c r="X43" s="78">
        <f>COUNTIF('Grade 13 Div. 1'!$B:$B,X$3)</f>
        <v>0</v>
      </c>
      <c r="Y43" s="84">
        <f>COUNTIF('Grade 13 Div. 1'!$D:$D,X$3)</f>
        <v>2</v>
      </c>
      <c r="Z43" s="78">
        <f>COUNTIF('Grade 13 Div. 1'!$B:$B,Z$3)</f>
        <v>0</v>
      </c>
      <c r="AA43" s="84">
        <f>COUNTIF('Grade 13 Div. 1'!$D:$D,Z$3)</f>
        <v>0</v>
      </c>
      <c r="AB43" s="78">
        <f>COUNTIF('Grade 13 Div. 1'!$B:$B,AB$3)</f>
        <v>0</v>
      </c>
      <c r="AC43" s="84">
        <f>COUNTIF('Grade 13 Div. 1'!$D:$D,AB$3)</f>
        <v>0</v>
      </c>
      <c r="AD43" s="78">
        <f>COUNTIF('Grade 13 Div. 1'!$B:$B,AD$3)</f>
        <v>0</v>
      </c>
      <c r="AE43" s="84">
        <f>COUNTIF('Grade 13 Div. 1'!$D:$D,AD$3)</f>
        <v>0</v>
      </c>
      <c r="AF43" s="78">
        <f>COUNTIF('Grade 13 Div. 1'!$B:$B,AF$3)</f>
        <v>0</v>
      </c>
      <c r="AG43" s="84">
        <f>COUNTIF('Grade 13 Div. 1'!$D:$D,AF$3)</f>
        <v>0</v>
      </c>
      <c r="AH43" s="78">
        <f>COUNTIF('Grade 13 Div. 1'!$B:$B,AH$3)</f>
        <v>0</v>
      </c>
      <c r="AI43" s="84">
        <f>COUNTIF('Grade 13 Div. 1'!$D:$D,AH$3)</f>
        <v>0</v>
      </c>
      <c r="AJ43" s="78">
        <f>COUNTIF('Grade 13 Div. 1'!$B:$B,AJ$3)</f>
        <v>0</v>
      </c>
      <c r="AK43" s="84">
        <f>COUNTIF('Grade 13 Div. 1'!$D:$D,AJ$3)</f>
        <v>0</v>
      </c>
      <c r="AL43" s="78">
        <f>COUNTIF('Grade 13 Div. 1'!$B:$B,AL$3)</f>
        <v>0</v>
      </c>
      <c r="AM43" s="84">
        <f>COUNTIF('Grade 13 Div. 1'!$D:$D,AL$3)</f>
        <v>0</v>
      </c>
      <c r="AN43" s="78">
        <f>COUNTIF('Grade 13 Div. 1'!$B:$B,AN$3)</f>
        <v>0</v>
      </c>
      <c r="AO43" s="84">
        <f>COUNTIF('Grade 13 Div. 1'!$D:$D,AN$3)</f>
        <v>0</v>
      </c>
      <c r="AP43" s="78">
        <f>COUNTIF('Grade 13 Div. 1'!$B:$B,AP$3)</f>
        <v>0</v>
      </c>
      <c r="AQ43" s="84">
        <f>COUNTIF('Grade 13 Div. 1'!$D:$D,AP$3)</f>
        <v>0</v>
      </c>
      <c r="AR43" s="78">
        <f>COUNTIF('Grade 13 Div. 1'!$B:$B,AR$3)</f>
        <v>0</v>
      </c>
      <c r="AS43" s="84">
        <f>COUNTIF('Grade 13 Div. 1'!$D:$D,AR$3)</f>
        <v>0</v>
      </c>
      <c r="AT43" s="78">
        <f>COUNTIF('Grade 13 Div. 1'!$B:$B,AT$3)</f>
        <v>0</v>
      </c>
      <c r="AU43" s="84">
        <f>COUNTIF('Grade 13 Div. 1'!$D:$D,AT$3)</f>
        <v>0</v>
      </c>
      <c r="AV43" s="78">
        <f>COUNTIF('Grade 13 Div. 1'!$B:$B,AV$3)</f>
        <v>0</v>
      </c>
      <c r="AW43" s="84">
        <f>COUNTIF('Grade 13 Div. 1'!$D:$D,AV$3)</f>
        <v>0</v>
      </c>
      <c r="AX43" s="78">
        <f>COUNTIF('Grade 13 Div. 1'!$B:$B,AX$3)</f>
        <v>0</v>
      </c>
      <c r="AY43" s="84">
        <f>COUNTIF('Grade 13 Div. 1'!$D:$D,AX$3)</f>
        <v>0</v>
      </c>
      <c r="AZ43" s="78">
        <f>COUNTIF('Grade 13 Div. 1'!$B:$B,AZ$3)</f>
        <v>0</v>
      </c>
      <c r="BA43" s="84">
        <f>COUNTIF('Grade 13 Div. 1'!$D:$D,AZ$3)</f>
        <v>0</v>
      </c>
      <c r="BB43" s="78">
        <f>COUNTIF('Grade 13 Div. 1'!$B:$B,BB$3)</f>
        <v>8</v>
      </c>
      <c r="BC43" s="84">
        <f>COUNTIF('Grade 13 Div. 1'!$D:$D,BB$3)</f>
        <v>3</v>
      </c>
      <c r="BD43" s="78">
        <f>COUNTIF('Grade 13 Div. 1'!$B:$B,BD$3)</f>
        <v>0</v>
      </c>
      <c r="BE43" s="84">
        <f>COUNTIF('Grade 13 Div. 1'!$D:$D,BD$3)</f>
        <v>0</v>
      </c>
      <c r="BF43" s="78">
        <f>COUNTIF('Grade 13 Div. 1'!$B:$B,BF$3)</f>
        <v>0</v>
      </c>
      <c r="BG43" s="84">
        <f>COUNTIF('Grade 13 Div. 1'!$D:$D,BF$3)</f>
        <v>0</v>
      </c>
      <c r="BH43" s="78">
        <f>COUNTIF('Grade 13 Div. 1'!$B:$B,BH$3)</f>
        <v>0</v>
      </c>
      <c r="BI43" s="84">
        <f>COUNTIF('Grade 13 Div. 1'!$D:$D,BH$3)</f>
        <v>0</v>
      </c>
      <c r="BJ43" s="78">
        <f>COUNTIF('Grade 13 Div. 1'!$B:$B,BJ$3)</f>
        <v>0</v>
      </c>
      <c r="BK43" s="144">
        <f>COUNTIF('Grade 13 Div. 1'!$D:$D,BJ$3)</f>
        <v>0</v>
      </c>
      <c r="BL43" s="78">
        <f>COUNTIF('Grade 13 Div. 1'!$B:$B,BL$3)</f>
        <v>0</v>
      </c>
      <c r="BM43" s="144">
        <f>COUNTIF('Grade 13 Div. 1'!$D:$D,BL$3)</f>
        <v>0</v>
      </c>
      <c r="BN43" s="78">
        <f>COUNTIF('Grade 13 Div. 1'!$B:$B,BN$3)</f>
        <v>0</v>
      </c>
      <c r="BO43" s="144">
        <f>COUNTIF('Grade 13 Div. 1'!$D:$D,BN$3)</f>
        <v>0</v>
      </c>
      <c r="BP43" s="78">
        <f>COUNTIF('Grade 13 Div. 1'!$B:$B,BP$3)</f>
        <v>0</v>
      </c>
      <c r="BQ43" s="144">
        <f>COUNTIF('Grade 13 Div. 1'!$D:$D,BP$3)</f>
        <v>0</v>
      </c>
      <c r="BR43" s="78">
        <f>COUNTIF('Grade 13 Div. 1'!$B:$B,BR$3)</f>
        <v>0</v>
      </c>
      <c r="BS43" s="144">
        <f>COUNTIF('Grade 13 Div. 1'!$D:$D,BR$3)</f>
        <v>0</v>
      </c>
      <c r="BT43" s="78">
        <f>COUNTIF('Grade 13 Div. 1'!$B:$B,BT$3)</f>
        <v>0</v>
      </c>
      <c r="BU43" s="144">
        <f>COUNTIF('Grade 13 Div. 1'!$D:$D,BT$3)</f>
        <v>0</v>
      </c>
      <c r="BV43" s="78">
        <f>COUNTIF('Grade 13 Div. 1'!$B:$B,BV$3)</f>
        <v>0</v>
      </c>
      <c r="BW43" s="144">
        <f>COUNTIF('Grade 13 Div. 1'!$D:$D,BV$3)</f>
        <v>0</v>
      </c>
      <c r="BX43" s="75"/>
      <c r="BY43" s="75"/>
      <c r="BZ43" s="75"/>
      <c r="CA43" s="75"/>
      <c r="CB43" s="75"/>
      <c r="CC43" s="75"/>
      <c r="CD43" s="75"/>
      <c r="CE43" s="75"/>
      <c r="CF43" s="75"/>
      <c r="CG43" s="75"/>
      <c r="CH43" s="75"/>
      <c r="CI43" s="75"/>
      <c r="CJ43" s="75"/>
      <c r="CK43" s="75"/>
      <c r="CL43" s="75"/>
      <c r="CM43" s="75"/>
      <c r="CN43" s="75"/>
      <c r="CO43" s="75"/>
      <c r="CP43" s="75"/>
      <c r="CQ43" s="75"/>
    </row>
    <row r="44" spans="1:95" s="57" customFormat="1" ht="20.100000000000001" customHeight="1" x14ac:dyDescent="0.3">
      <c r="A44" s="157" t="s">
        <v>27</v>
      </c>
      <c r="B44" s="76">
        <f>SUM(H44+J44+L44+N44+'Statistics Overview'!J45+R44++T44+V44+X44+Z44+AB44+AD44+AF44+AH44+AJ44+AL44+AN44+AP44+AR44+AT44+AV44+AX44+AZ44+BB44+BD44+BF44+BH44+BJ44,BL44,BN44,BP44,BR44,BT44,BV44)</f>
        <v>8</v>
      </c>
      <c r="C44" s="77">
        <f>SUM(I44+K44+M44+O44+'Statistics Overview'!K45+S44+U44+W44+Y44+AA44+AC44+AE44+AG44+AI44+AK44+AM44+AO44+AQ44+AS44+AU44+AW44+AY44+BA44+BC44+BE44+BG44+BI44+BK44,BO44,BQ44,BS44,BU44,BW44)</f>
        <v>7</v>
      </c>
      <c r="D44" s="167">
        <f>B44+'Statistics Overview'!B45+2</f>
        <v>46</v>
      </c>
      <c r="E44" s="74">
        <f>C44+'Statistics Overview'!C45+3</f>
        <v>45</v>
      </c>
      <c r="F44" s="168">
        <f>COUNTIF('Grade 13 Div. 2'!$B:$B,F$3)</f>
        <v>48</v>
      </c>
      <c r="G44" s="84">
        <f>COUNTIF('Grade 13 Div. 2'!$D:$D,F$3)</f>
        <v>44</v>
      </c>
      <c r="H44" s="168">
        <f>COUNTIF('Grade 13 Div. 2'!$B:$B,H$3)</f>
        <v>0</v>
      </c>
      <c r="I44" s="84">
        <f>COUNTIF('Grade 13 Div. 2'!$D:$D,H$3)</f>
        <v>0</v>
      </c>
      <c r="J44" s="78">
        <f>COUNTIF('Grade 13 Div. 2'!$B:$B,J$3)</f>
        <v>0</v>
      </c>
      <c r="K44" s="84">
        <f>COUNTIF('Grade 13 Div. 2'!$D:$D,J$3)</f>
        <v>0</v>
      </c>
      <c r="L44" s="78">
        <f>COUNTIF('Grade 13 Div. 2'!$B:$B,L$3)</f>
        <v>0</v>
      </c>
      <c r="M44" s="84">
        <f>COUNTIF('Grade 13 Div. 2'!$D:$D,L$3)</f>
        <v>0</v>
      </c>
      <c r="N44" s="78">
        <f>COUNTIF('Grade 13 Div. 2'!$B:$B,N$3)</f>
        <v>0</v>
      </c>
      <c r="O44" s="84">
        <f>COUNTIF('Grade 13 Div. 2'!$D:$D,N$3)</f>
        <v>0</v>
      </c>
      <c r="R44" s="78">
        <f>COUNTIF('Grade 13 Div. 2'!$B:$B,R$3)</f>
        <v>0</v>
      </c>
      <c r="S44" s="84">
        <f>COUNTIF('Grade 13 Div. 2'!$D:$D,R$3)</f>
        <v>0</v>
      </c>
      <c r="T44" s="78">
        <f>COUNTIF('Grade 13 Div. 2'!$B:$B,T$3)</f>
        <v>0</v>
      </c>
      <c r="U44" s="84">
        <f>COUNTIF('Grade 13 Div. 2'!$D:$D,T$3)</f>
        <v>0</v>
      </c>
      <c r="V44" s="78">
        <f>COUNTIF('Grade 13 Div. 2'!$B:$B,V$3)</f>
        <v>0</v>
      </c>
      <c r="W44" s="84">
        <f>COUNTIF('Grade 13 Div. 2'!$D:$D,V$3)</f>
        <v>0</v>
      </c>
      <c r="X44" s="78">
        <f>COUNTIF('Grade 13 Div. 2'!$B:$B,X$3)</f>
        <v>0</v>
      </c>
      <c r="Y44" s="84">
        <f>COUNTIF('Grade 13 Div. 2'!$D:$D,X$3)</f>
        <v>0</v>
      </c>
      <c r="Z44" s="78">
        <f>COUNTIF('Grade 13 Div. 2'!$B:$B,Z$3)</f>
        <v>0</v>
      </c>
      <c r="AA44" s="84">
        <f>COUNTIF('Grade 13 Div. 2'!$D:$D,Z$3)</f>
        <v>0</v>
      </c>
      <c r="AB44" s="78">
        <f>COUNTIF('Grade 13 Div. 2'!$B:$B,AB$3)</f>
        <v>0</v>
      </c>
      <c r="AC44" s="84">
        <f>COUNTIF('Grade 13 Div. 2'!$D:$D,AB$3)</f>
        <v>0</v>
      </c>
      <c r="AD44" s="78">
        <f>COUNTIF('Grade 13 Div. 2'!$B:$B,AD$3)</f>
        <v>0</v>
      </c>
      <c r="AE44" s="84">
        <f>COUNTIF('Grade 13 Div. 2'!$D:$D,AD$3)</f>
        <v>0</v>
      </c>
      <c r="AF44" s="78">
        <f>COUNTIF('Grade 13 Div. 2'!$B:$B,AF$3)</f>
        <v>0</v>
      </c>
      <c r="AG44" s="84">
        <f>COUNTIF('Grade 13 Div. 2'!$D:$D,AF$3)</f>
        <v>0</v>
      </c>
      <c r="AH44" s="78">
        <f>COUNTIF('Grade 13 Div. 2'!$B:$B,AH$3)</f>
        <v>0</v>
      </c>
      <c r="AI44" s="84">
        <f>COUNTIF('Grade 13 Div. 2'!$D:$D,AH$3)</f>
        <v>0</v>
      </c>
      <c r="AJ44" s="78">
        <f>COUNTIF('Grade 13 Div. 2'!$B:$B,AJ$3)</f>
        <v>0</v>
      </c>
      <c r="AK44" s="84">
        <f>COUNTIF('Grade 13 Div. 2'!$D:$D,AJ$3)</f>
        <v>0</v>
      </c>
      <c r="AL44" s="78">
        <f>COUNTIF('Grade 13 Div. 2'!$B:$B,AL$3)</f>
        <v>0</v>
      </c>
      <c r="AM44" s="84">
        <f>COUNTIF('Grade 13 Div. 2'!$D:$D,AL$3)</f>
        <v>0</v>
      </c>
      <c r="AN44" s="78">
        <f>COUNTIF('Grade 13 Div. 2'!$B:$B,AN$3)</f>
        <v>0</v>
      </c>
      <c r="AO44" s="84">
        <f>COUNTIF('Grade 13 Div. 2'!$D:$D,AN$3)</f>
        <v>0</v>
      </c>
      <c r="AP44" s="78">
        <f>COUNTIF('Grade 13 Div. 2'!$B:$B,AP$3)</f>
        <v>0</v>
      </c>
      <c r="AQ44" s="84">
        <f>COUNTIF('Grade 13 Div. 2'!$D:$D,AP$3)</f>
        <v>0</v>
      </c>
      <c r="AR44" s="78">
        <f>COUNTIF('Grade 13 Div. 2'!$B:$B,AR$3)</f>
        <v>0</v>
      </c>
      <c r="AS44" s="84">
        <f>COUNTIF('Grade 13 Div. 2'!$D:$D,AR$3)</f>
        <v>0</v>
      </c>
      <c r="AT44" s="78">
        <f>COUNTIF('Grade 13 Div. 2'!$B:$B,AT$3)</f>
        <v>0</v>
      </c>
      <c r="AU44" s="84">
        <f>COUNTIF('Grade 13 Div. 2'!$D:$D,AT$3)</f>
        <v>0</v>
      </c>
      <c r="AV44" s="78">
        <f>COUNTIF('Grade 13 Div. 2'!$B:$B,AV$3)</f>
        <v>0</v>
      </c>
      <c r="AW44" s="84">
        <f>COUNTIF('Grade 13 Div. 2'!$D:$D,AV$3)</f>
        <v>0</v>
      </c>
      <c r="AX44" s="78">
        <f>COUNTIF('Grade 13 Div. 2'!$B:$B,AX$3)</f>
        <v>0</v>
      </c>
      <c r="AY44" s="84">
        <f>COUNTIF('Grade 13 Div. 2'!$D:$D,AX$3)</f>
        <v>0</v>
      </c>
      <c r="AZ44" s="78">
        <f>COUNTIF('Grade 13 Div. 2'!$B:$B,AZ$3)</f>
        <v>0</v>
      </c>
      <c r="BA44" s="84">
        <f>COUNTIF('Grade 13 Div. 2'!$D:$D,AZ$3)</f>
        <v>0</v>
      </c>
      <c r="BB44" s="78">
        <f>COUNTIF('Grade 13 Div. 2'!$B:$B,BB$3)</f>
        <v>7</v>
      </c>
      <c r="BC44" s="84">
        <f>COUNTIF('Grade 13 Div. 2'!$D:$D,BB$3)</f>
        <v>6</v>
      </c>
      <c r="BD44" s="78">
        <f>COUNTIF('Grade 13 Div. 2'!$B:$B,BD$3)</f>
        <v>0</v>
      </c>
      <c r="BE44" s="84">
        <f>COUNTIF('Grade 13 Div. 2'!$D:$D,BD$3)</f>
        <v>0</v>
      </c>
      <c r="BF44" s="78">
        <f>COUNTIF('Grade 13 Div. 2'!$B:$B,BF$3)</f>
        <v>0</v>
      </c>
      <c r="BG44" s="84">
        <f>COUNTIF('Grade 13 Div. 2'!$D:$D,BF$3)</f>
        <v>0</v>
      </c>
      <c r="BH44" s="78">
        <f>COUNTIF('Grade 13 Div. 2'!$B:$B,BH$3)</f>
        <v>0</v>
      </c>
      <c r="BI44" s="84">
        <f>COUNTIF('Grade 13 Div. 2'!$D:$D,BH$3)</f>
        <v>0</v>
      </c>
      <c r="BJ44" s="78">
        <f>COUNTIF('Grade 13 Div. 2'!$B:$B,BJ$3)</f>
        <v>0</v>
      </c>
      <c r="BK44" s="144">
        <f>COUNTIF('Grade 13 Div. 2'!$D:$D,BJ$3)</f>
        <v>0</v>
      </c>
      <c r="BL44" s="78">
        <f>COUNTIF('Grade 13 Div. 2'!$B:$B,BL$3)</f>
        <v>0</v>
      </c>
      <c r="BM44" s="144">
        <f>COUNTIF('Grade 13 Div. 2'!$D:$D,BL$3)</f>
        <v>0</v>
      </c>
      <c r="BN44" s="78">
        <f>COUNTIF('Grade 13 Div. 2'!$B:$B,BN$3)</f>
        <v>0</v>
      </c>
      <c r="BO44" s="144">
        <f>COUNTIF('Grade 13 Div. 2'!$D:$D,BN$3)</f>
        <v>1</v>
      </c>
      <c r="BP44" s="78">
        <f>COUNTIF('Grade 13 Div. 2'!$B:$B,BP$3)</f>
        <v>0</v>
      </c>
      <c r="BQ44" s="144">
        <f>COUNTIF('Grade 13 Div. 2'!$D:$D,BP$3)</f>
        <v>0</v>
      </c>
      <c r="BR44" s="78">
        <f>COUNTIF('Grade 13 Div. 2'!$B:$B,BR$3)</f>
        <v>0</v>
      </c>
      <c r="BS44" s="144">
        <f>COUNTIF('Grade 13 Div. 2'!$D:$D,BR$3)</f>
        <v>0</v>
      </c>
      <c r="BT44" s="78">
        <f>COUNTIF('Grade 13 Div. 2'!$B:$B,BT$3)</f>
        <v>1</v>
      </c>
      <c r="BU44" s="144">
        <f>COUNTIF('Grade 13 Div. 2'!$D:$D,BT$3)</f>
        <v>0</v>
      </c>
      <c r="BV44" s="78">
        <f>COUNTIF('Grade 13 Div. 2'!$B:$B,BV$3)</f>
        <v>0</v>
      </c>
      <c r="BW44" s="144">
        <f>COUNTIF('Grade 13 Div. 2'!$D:$D,BV$3)</f>
        <v>0</v>
      </c>
      <c r="BX44" s="75"/>
      <c r="BY44" s="75"/>
      <c r="BZ44" s="75"/>
      <c r="CA44" s="75"/>
      <c r="CB44" s="75"/>
      <c r="CC44" s="75"/>
      <c r="CD44" s="75"/>
      <c r="CE44" s="75"/>
      <c r="CF44" s="75"/>
      <c r="CG44" s="75"/>
      <c r="CH44" s="75"/>
      <c r="CI44" s="75"/>
      <c r="CJ44" s="75"/>
      <c r="CK44" s="75"/>
      <c r="CL44" s="75"/>
      <c r="CM44" s="75"/>
      <c r="CN44" s="75"/>
      <c r="CO44" s="75"/>
      <c r="CP44" s="75"/>
      <c r="CQ44" s="75"/>
    </row>
    <row r="45" spans="1:95" s="57" customFormat="1" ht="20.100000000000001" customHeight="1" x14ac:dyDescent="0.3">
      <c r="A45" s="157" t="s">
        <v>28</v>
      </c>
      <c r="B45" s="76">
        <f>SUM(H45+J45+L45+N45+'Statistics Overview'!J46+R45++T45+V45+X45+Z45+AB45+AD45+AF45+AH45+AJ45+AL45+AN45+AP45+AR45+AT45+AV45+AX45+AZ45+BB45+BD45+BF45+BH45+BJ45,BL45,BN45,BP45,BR45,BT45,BV45)</f>
        <v>5</v>
      </c>
      <c r="C45" s="77">
        <f>SUM(I45+K45+M45+O45+'Statistics Overview'!K46+S45+U45+W45+Y45+AA45+AC45+AE45+AG45+AI45+AK45+AM45+AO45+AQ45+AS45+AU45+AW45+AY45+BA45+BC45+BE45+BG45+BI45+BK45,BO45,BQ45,BS45,BU45,BW45)</f>
        <v>3</v>
      </c>
      <c r="D45" s="167">
        <f>B45+'Statistics Overview'!B46+2</f>
        <v>25</v>
      </c>
      <c r="E45" s="74">
        <f>C45+'Statistics Overview'!C46+3</f>
        <v>24</v>
      </c>
      <c r="F45" s="168">
        <f>COUNTIF('Grade 13 Div. 2 North'!$B:$B,F$3)</f>
        <v>27</v>
      </c>
      <c r="G45" s="84">
        <f>COUNTIF('Grade 13 Div. 2 North'!$D:$D,F$3)</f>
        <v>23</v>
      </c>
      <c r="H45" s="168">
        <f>COUNTIF('Grade 13 Div. 2 North'!$B:$B,H$3)</f>
        <v>0</v>
      </c>
      <c r="I45" s="84">
        <f>COUNTIF('Grade 13 Div. 2 North'!$D:$D,H$3)</f>
        <v>0</v>
      </c>
      <c r="J45" s="78">
        <f>COUNTIF('Grade 13 Div. 2 North'!$B:$B,J$3)</f>
        <v>0</v>
      </c>
      <c r="K45" s="84">
        <f>COUNTIF('Grade 13 Div. 2 North'!$D:$D,J$3)</f>
        <v>0</v>
      </c>
      <c r="L45" s="78">
        <f>COUNTIF('Grade 13 Div. 2 North'!$B:$B,L$3)</f>
        <v>0</v>
      </c>
      <c r="M45" s="84">
        <f>COUNTIF('Grade 13 Div. 2 North'!$D:$D,L$3)</f>
        <v>0</v>
      </c>
      <c r="N45" s="78">
        <f>COUNTIF('Grade 13 Div. 2 North'!$B:$B,N$3)</f>
        <v>0</v>
      </c>
      <c r="O45" s="84">
        <f>COUNTIF('Grade 13 Div. 2 North'!$D:$D,N$3)</f>
        <v>0</v>
      </c>
      <c r="R45" s="78">
        <f>COUNTIF('Grade 13 Div. 2 North'!$B:$B,R$3)</f>
        <v>0</v>
      </c>
      <c r="S45" s="84">
        <f>COUNTIF('Grade 13 Div. 2 North'!$D:$D,R$3)</f>
        <v>0</v>
      </c>
      <c r="T45" s="78">
        <f>COUNTIF('Grade 13 Div. 2 North'!$B:$B,T$3)</f>
        <v>0</v>
      </c>
      <c r="U45" s="84">
        <f>COUNTIF('Grade 13 Div. 2 North'!$D:$D,T$3)</f>
        <v>0</v>
      </c>
      <c r="V45" s="78">
        <f>COUNTIF('Grade 13 Div. 2 North'!$B:$B,V$3)</f>
        <v>0</v>
      </c>
      <c r="W45" s="84">
        <f>COUNTIF('Grade 13 Div. 2 North'!$D:$D,V$3)</f>
        <v>0</v>
      </c>
      <c r="X45" s="78">
        <f>COUNTIF('Grade 13 Div. 2 North'!$B:$B,X$3)</f>
        <v>0</v>
      </c>
      <c r="Y45" s="84">
        <f>COUNTIF('Grade 13 Div. 2 North'!$D:$D,X$3)</f>
        <v>0</v>
      </c>
      <c r="Z45" s="78">
        <f>COUNTIF('Grade 13 Div. 2 North'!$B:$B,Z$3)</f>
        <v>0</v>
      </c>
      <c r="AA45" s="84">
        <f>COUNTIF('Grade 13 Div. 2 North'!$D:$D,Z$3)</f>
        <v>0</v>
      </c>
      <c r="AB45" s="78">
        <f>COUNTIF('Grade 13 Div. 2 North'!$B:$B,AB$3)</f>
        <v>0</v>
      </c>
      <c r="AC45" s="84">
        <f>COUNTIF('Grade 13 Div. 2 North'!$D:$D,AB$3)</f>
        <v>0</v>
      </c>
      <c r="AD45" s="78">
        <f>COUNTIF('Grade 13 Div. 2 North'!$B:$B,AD$3)</f>
        <v>0</v>
      </c>
      <c r="AE45" s="84">
        <f>COUNTIF('Grade 13 Div. 2 North'!$D:$D,AD$3)</f>
        <v>0</v>
      </c>
      <c r="AF45" s="78">
        <f>COUNTIF('Grade 13 Div. 2 North'!$B:$B,AF$3)</f>
        <v>0</v>
      </c>
      <c r="AG45" s="84">
        <f>COUNTIF('Grade 13 Div. 2 North'!$D:$D,AF$3)</f>
        <v>0</v>
      </c>
      <c r="AH45" s="78">
        <f>COUNTIF('Grade 13 Div. 2 North'!$B:$B,AH$3)</f>
        <v>0</v>
      </c>
      <c r="AI45" s="84">
        <f>COUNTIF('Grade 13 Div. 2 North'!$D:$D,AH$3)</f>
        <v>0</v>
      </c>
      <c r="AJ45" s="78">
        <f>COUNTIF('Grade 13 Div. 2 North'!$B:$B,AJ$3)</f>
        <v>0</v>
      </c>
      <c r="AK45" s="84">
        <f>COUNTIF('Grade 13 Div. 2 North'!$D:$D,AJ$3)</f>
        <v>0</v>
      </c>
      <c r="AL45" s="78">
        <f>COUNTIF('Grade 13 Div. 2 North'!$B:$B,AL$3)</f>
        <v>0</v>
      </c>
      <c r="AM45" s="84">
        <f>COUNTIF('Grade 13 Div. 2 North'!$D:$D,AL$3)</f>
        <v>0</v>
      </c>
      <c r="AN45" s="78">
        <f>COUNTIF('Grade 13 Div. 2 North'!$B:$B,AN$3)</f>
        <v>0</v>
      </c>
      <c r="AO45" s="84">
        <f>COUNTIF('Grade 13 Div. 2 North'!$D:$D,AN$3)</f>
        <v>0</v>
      </c>
      <c r="AP45" s="78">
        <f>COUNTIF('Grade 13 Div. 2 North'!$B:$B,AP$3)</f>
        <v>0</v>
      </c>
      <c r="AQ45" s="84">
        <f>COUNTIF('Grade 13 Div. 2 North'!$D:$D,AP$3)</f>
        <v>0</v>
      </c>
      <c r="AR45" s="78">
        <f>COUNTIF('Grade 13 Div. 2 North'!$B:$B,AR$3)</f>
        <v>0</v>
      </c>
      <c r="AS45" s="84">
        <f>COUNTIF('Grade 13 Div. 2 North'!$D:$D,AR$3)</f>
        <v>0</v>
      </c>
      <c r="AT45" s="78">
        <f>COUNTIF('Grade 13 Div. 2 North'!$B:$B,AT$3)</f>
        <v>1</v>
      </c>
      <c r="AU45" s="84">
        <f>COUNTIF('Grade 13 Div. 2 North'!$D:$D,AT$3)</f>
        <v>1</v>
      </c>
      <c r="AV45" s="78">
        <f>COUNTIF('Grade 13 Div. 2 North'!$B:$B,AV$3)</f>
        <v>0</v>
      </c>
      <c r="AW45" s="84">
        <f>COUNTIF('Grade 13 Div. 2 North'!$D:$D,AV$3)</f>
        <v>1</v>
      </c>
      <c r="AX45" s="78">
        <f>COUNTIF('Grade 13 Div. 2 North'!$B:$B,AX$3)</f>
        <v>0</v>
      </c>
      <c r="AY45" s="84">
        <f>COUNTIF('Grade 13 Div. 2 North'!$D:$D,AX$3)</f>
        <v>0</v>
      </c>
      <c r="AZ45" s="78">
        <f>COUNTIF('Grade 13 Div. 2 North'!$B:$B,AZ$3)</f>
        <v>0</v>
      </c>
      <c r="BA45" s="84">
        <f>COUNTIF('Grade 13 Div. 2 North'!$D:$D,AZ$3)</f>
        <v>0</v>
      </c>
      <c r="BB45" s="78">
        <f>COUNTIF('Grade 13 Div. 2 North'!$B:$B,BB$3)</f>
        <v>0</v>
      </c>
      <c r="BC45" s="84">
        <f>COUNTIF('Grade 13 Div. 2 North'!$D:$D,BB$3)</f>
        <v>0</v>
      </c>
      <c r="BD45" s="78">
        <f>COUNTIF('Grade 13 Div. 2 North'!$B:$B,BD$3)</f>
        <v>3</v>
      </c>
      <c r="BE45" s="84">
        <f>COUNTIF('Grade 13 Div. 2 North'!$D:$D,BD$3)</f>
        <v>0</v>
      </c>
      <c r="BF45" s="78">
        <f>COUNTIF('Grade 13 Div. 2 North'!$B:$B,BF$3)</f>
        <v>0</v>
      </c>
      <c r="BG45" s="84">
        <f>COUNTIF('Grade 13 Div. 2 North'!$D:$D,BF$3)</f>
        <v>0</v>
      </c>
      <c r="BH45" s="78">
        <f>COUNTIF('Grade 13 Div. 2 North'!$B:$B,BH$3)</f>
        <v>0</v>
      </c>
      <c r="BI45" s="84">
        <f>COUNTIF('Grade 13 Div. 2 North'!$D:$D,BH$3)</f>
        <v>0</v>
      </c>
      <c r="BJ45" s="78">
        <f>COUNTIF('Grade 13 Div. 2 North'!$B:$B,BJ$3)</f>
        <v>0</v>
      </c>
      <c r="BK45" s="144">
        <f>COUNTIF('Grade 13 Div. 2 North'!$D:$D,BJ$3)</f>
        <v>0</v>
      </c>
      <c r="BL45" s="78">
        <f>COUNTIF('Grade 13 Div. 2 North'!$B:$B,BL$3)</f>
        <v>0</v>
      </c>
      <c r="BM45" s="144">
        <f>COUNTIF('Grade 13 Div. 2 North'!$D:$D,BL$3)</f>
        <v>0</v>
      </c>
      <c r="BN45" s="78">
        <f>COUNTIF('Grade 13 Div. 2 North'!$B:$B,BN$3)</f>
        <v>0</v>
      </c>
      <c r="BO45" s="144">
        <f>COUNTIF('Grade 13 Div. 2 North'!$D:$D,BN$3)</f>
        <v>0</v>
      </c>
      <c r="BP45" s="78">
        <f>COUNTIF('Grade 13 Div. 2 North'!$B:$B,BP$3)</f>
        <v>0</v>
      </c>
      <c r="BQ45" s="144">
        <f>COUNTIF('Grade 13 Div. 2 North'!$D:$D,BP$3)</f>
        <v>0</v>
      </c>
      <c r="BR45" s="78">
        <f>COUNTIF('Grade 13 Div. 2 North'!$B:$B,BR$3)</f>
        <v>0</v>
      </c>
      <c r="BS45" s="144">
        <f>COUNTIF('Grade 13 Div. 2 North'!$D:$D,BR$3)</f>
        <v>0</v>
      </c>
      <c r="BT45" s="78">
        <f>COUNTIF('Grade 13 Div. 2 North'!$B:$B,BT$3)</f>
        <v>0</v>
      </c>
      <c r="BU45" s="144">
        <f>COUNTIF('Grade 13 Div. 2 North'!$D:$D,BT$3)</f>
        <v>0</v>
      </c>
      <c r="BV45" s="78">
        <f>COUNTIF('Grade 13 Div. 2 North'!$B:$B,BV$3)</f>
        <v>0</v>
      </c>
      <c r="BW45" s="144">
        <f>COUNTIF('Grade 13 Div. 2 North'!$D:$D,BV$3)</f>
        <v>0</v>
      </c>
      <c r="BX45" s="75"/>
      <c r="BY45" s="75"/>
      <c r="BZ45" s="75"/>
      <c r="CA45" s="75"/>
      <c r="CB45" s="75"/>
      <c r="CC45" s="75"/>
      <c r="CD45" s="75"/>
      <c r="CE45" s="75"/>
      <c r="CF45" s="75"/>
      <c r="CG45" s="75"/>
      <c r="CH45" s="75"/>
      <c r="CI45" s="75"/>
      <c r="CJ45" s="75"/>
      <c r="CK45" s="75"/>
      <c r="CL45" s="75"/>
      <c r="CM45" s="75"/>
      <c r="CN45" s="75"/>
      <c r="CO45" s="75"/>
      <c r="CP45" s="75"/>
      <c r="CQ45" s="75"/>
    </row>
    <row r="46" spans="1:95" s="57" customFormat="1" ht="20.100000000000001" customHeight="1" x14ac:dyDescent="0.3">
      <c r="A46" s="157" t="s">
        <v>29</v>
      </c>
      <c r="B46" s="76">
        <f>SUM(H46+J46+L46+N46+'Statistics Overview'!J47+R46++T46+V46+X46+Z46+AB46+AD46+AF46+AH46+AJ46+AL46+AN46+AP46+AR46+AT46+AV46+AX46+AZ46+BB46+BD46+BF46+BH46+BJ46,BL46,BN46,BP46,BR46,BT46,BV46)</f>
        <v>32</v>
      </c>
      <c r="C46" s="77">
        <f>SUM(I46+K46+M46+O46+'Statistics Overview'!K47+S46+U46+W46+Y46+AA46+AC46+AE46+AG46+AI46+AK46+AM46+AO46+AQ46+AS46+AU46+AW46+AY46+BA46+BC46+BE46+BG46+BI46+BK46,BO46,BQ46,BS46,BU46,BW46)</f>
        <v>21</v>
      </c>
      <c r="D46" s="167">
        <f>B46+'Statistics Overview'!B47+2</f>
        <v>78</v>
      </c>
      <c r="E46" s="74">
        <f>C46+'Statistics Overview'!C47+3</f>
        <v>79</v>
      </c>
      <c r="F46" s="168">
        <f>COUNTIF('Grade 12 Div. 1'!$B:$B,F$3)</f>
        <v>80</v>
      </c>
      <c r="G46" s="84">
        <f>COUNTIF('Grade 12 Div. 1'!$D:$D,F$3)</f>
        <v>78</v>
      </c>
      <c r="H46" s="168">
        <f>COUNTIF('Grade 12 Div. 1'!$B:$B,H$3)</f>
        <v>0</v>
      </c>
      <c r="I46" s="84">
        <f>COUNTIF('Grade 12 Div. 1'!$D:$D,H$3)</f>
        <v>0</v>
      </c>
      <c r="J46" s="78">
        <f>COUNTIF('Grade 12 Div. 1'!$B:$B,J$3)</f>
        <v>0</v>
      </c>
      <c r="K46" s="84">
        <f>COUNTIF('Grade 12 Div. 1'!$D:$D,J$3)</f>
        <v>0</v>
      </c>
      <c r="L46" s="78">
        <f>COUNTIF('Grade 12 Div. 1'!$B:$B,L$3)</f>
        <v>0</v>
      </c>
      <c r="M46" s="84">
        <f>COUNTIF('Grade 12 Div. 1'!$D:$D,L$3)</f>
        <v>0</v>
      </c>
      <c r="N46" s="78">
        <f>COUNTIF('Grade 12 Div. 1'!$B:$B,N$3)</f>
        <v>0</v>
      </c>
      <c r="O46" s="84">
        <f>COUNTIF('Grade 12 Div. 1'!$D:$D,N$3)</f>
        <v>0</v>
      </c>
      <c r="R46" s="78">
        <f>COUNTIF('Grade 12 Div. 1'!$B:$B,R$3)</f>
        <v>0</v>
      </c>
      <c r="S46" s="84">
        <f>COUNTIF('Grade 12 Div. 1'!$D:$D,R$3)</f>
        <v>1</v>
      </c>
      <c r="T46" s="78">
        <f>COUNTIF('Grade 12 Div. 1'!$B:$B,T$3)</f>
        <v>0</v>
      </c>
      <c r="U46" s="84">
        <f>COUNTIF('Grade 12 Div. 1'!$D:$D,T$3)</f>
        <v>0</v>
      </c>
      <c r="V46" s="78">
        <f>COUNTIF('Grade 12 Div. 1'!$B:$B,V$3)</f>
        <v>0</v>
      </c>
      <c r="W46" s="84">
        <f>COUNTIF('Grade 12 Div. 1'!$D:$D,V$3)</f>
        <v>0</v>
      </c>
      <c r="X46" s="78">
        <f>COUNTIF('Grade 12 Div. 1'!$B:$B,X$3)</f>
        <v>0</v>
      </c>
      <c r="Y46" s="84">
        <f>COUNTIF('Grade 12 Div. 1'!$D:$D,X$3)</f>
        <v>2</v>
      </c>
      <c r="Z46" s="78">
        <f>COUNTIF('Grade 12 Div. 1'!$B:$B,Z$3)</f>
        <v>0</v>
      </c>
      <c r="AA46" s="84">
        <f>COUNTIF('Grade 12 Div. 1'!$D:$D,Z$3)</f>
        <v>0</v>
      </c>
      <c r="AB46" s="78">
        <f>COUNTIF('Grade 12 Div. 1'!$B:$B,AB$3)</f>
        <v>0</v>
      </c>
      <c r="AC46" s="84">
        <f>COUNTIF('Grade 12 Div. 1'!$D:$D,AB$3)</f>
        <v>0</v>
      </c>
      <c r="AD46" s="78">
        <f>COUNTIF('Grade 12 Div. 1'!$B:$B,AD$3)</f>
        <v>0</v>
      </c>
      <c r="AE46" s="84">
        <f>COUNTIF('Grade 12 Div. 1'!$D:$D,AD$3)</f>
        <v>4</v>
      </c>
      <c r="AF46" s="78">
        <f>COUNTIF('Grade 12 Div. 1'!$B:$B,AF$3)</f>
        <v>0</v>
      </c>
      <c r="AG46" s="84">
        <f>COUNTIF('Grade 12 Div. 1'!$D:$D,AF$3)</f>
        <v>0</v>
      </c>
      <c r="AH46" s="78">
        <f>COUNTIF('Grade 12 Div. 1'!$B:$B,AH$3)</f>
        <v>0</v>
      </c>
      <c r="AI46" s="84">
        <f>COUNTIF('Grade 12 Div. 1'!$D:$D,AH$3)</f>
        <v>0</v>
      </c>
      <c r="AJ46" s="78">
        <f>COUNTIF('Grade 12 Div. 1'!$B:$B,AJ$3)</f>
        <v>0</v>
      </c>
      <c r="AK46" s="84">
        <f>COUNTIF('Grade 12 Div. 1'!$D:$D,AJ$3)</f>
        <v>1</v>
      </c>
      <c r="AL46" s="78">
        <f>COUNTIF('Grade 12 Div. 1'!$B:$B,AL$3)</f>
        <v>0</v>
      </c>
      <c r="AM46" s="84">
        <f>COUNTIF('Grade 12 Div. 1'!$D:$D,AL$3)</f>
        <v>0</v>
      </c>
      <c r="AN46" s="78">
        <f>COUNTIF('Grade 12 Div. 1'!$B:$B,AN$3)</f>
        <v>0</v>
      </c>
      <c r="AO46" s="84">
        <f>COUNTIF('Grade 12 Div. 1'!$D:$D,AN$3)</f>
        <v>0</v>
      </c>
      <c r="AP46" s="78">
        <f>COUNTIF('Grade 12 Div. 1'!$B:$B,AP$3)</f>
        <v>0</v>
      </c>
      <c r="AQ46" s="84">
        <f>COUNTIF('Grade 12 Div. 1'!$D:$D,AP$3)</f>
        <v>1</v>
      </c>
      <c r="AR46" s="78">
        <f>COUNTIF('Grade 12 Div. 1'!$B:$B,AR$3)</f>
        <v>0</v>
      </c>
      <c r="AS46" s="84">
        <f>COUNTIF('Grade 12 Div. 1'!$D:$D,AR$3)</f>
        <v>1</v>
      </c>
      <c r="AT46" s="78">
        <f>COUNTIF('Grade 12 Div. 1'!$B:$B,AT$3)</f>
        <v>0</v>
      </c>
      <c r="AU46" s="84">
        <f>COUNTIF('Grade 12 Div. 1'!$D:$D,AT$3)</f>
        <v>0</v>
      </c>
      <c r="AV46" s="78">
        <f>COUNTIF('Grade 12 Div. 1'!$B:$B,AV$3)</f>
        <v>1</v>
      </c>
      <c r="AW46" s="84">
        <f>COUNTIF('Grade 12 Div. 1'!$D:$D,AV$3)</f>
        <v>0</v>
      </c>
      <c r="AX46" s="78">
        <f>COUNTIF('Grade 12 Div. 1'!$B:$B,AX$3)</f>
        <v>0</v>
      </c>
      <c r="AY46" s="84">
        <f>COUNTIF('Grade 12 Div. 1'!$D:$D,AX$3)</f>
        <v>0</v>
      </c>
      <c r="AZ46" s="78">
        <f>COUNTIF('Grade 12 Div. 1'!$B:$B,AZ$3)</f>
        <v>0</v>
      </c>
      <c r="BA46" s="84">
        <f>COUNTIF('Grade 12 Div. 1'!$D:$D,AZ$3)</f>
        <v>0</v>
      </c>
      <c r="BB46" s="78">
        <f>COUNTIF('Grade 12 Div. 1'!$B:$B,BB$3)</f>
        <v>31</v>
      </c>
      <c r="BC46" s="84">
        <f>COUNTIF('Grade 12 Div. 1'!$D:$D,BB$3)</f>
        <v>9</v>
      </c>
      <c r="BD46" s="78">
        <f>COUNTIF('Grade 12 Div. 1'!$B:$B,BD$3)</f>
        <v>0</v>
      </c>
      <c r="BE46" s="84">
        <f>COUNTIF('Grade 12 Div. 1'!$D:$D,BD$3)</f>
        <v>0</v>
      </c>
      <c r="BF46" s="78">
        <f>COUNTIF('Grade 12 Div. 1'!$B:$B,BF$3)</f>
        <v>0</v>
      </c>
      <c r="BG46" s="84">
        <f>COUNTIF('Grade 12 Div. 1'!$D:$D,BF$3)</f>
        <v>0</v>
      </c>
      <c r="BH46" s="78">
        <f>COUNTIF('Grade 12 Div. 1'!$B:$B,BH$3)</f>
        <v>0</v>
      </c>
      <c r="BI46" s="84">
        <f>COUNTIF('Grade 12 Div. 1'!$D:$D,BH$3)</f>
        <v>0</v>
      </c>
      <c r="BJ46" s="78">
        <f>COUNTIF('Grade 12 Div. 1'!$B:$B,BJ$3)</f>
        <v>0</v>
      </c>
      <c r="BK46" s="144">
        <f>COUNTIF('Grade 12 Div. 1'!$D:$D,BJ$3)</f>
        <v>0</v>
      </c>
      <c r="BL46" s="78">
        <f>COUNTIF('Grade 12 Div. 1'!$B:$B,BL$3)</f>
        <v>0</v>
      </c>
      <c r="BM46" s="144">
        <f>COUNTIF('Grade 12 Div. 1'!$D:$D,BL$3)</f>
        <v>0</v>
      </c>
      <c r="BN46" s="78">
        <f>COUNTIF('Grade 12 Div. 1'!$B:$B,BN$3)</f>
        <v>0</v>
      </c>
      <c r="BO46" s="144">
        <f>COUNTIF('Grade 12 Div. 1'!$D:$D,BN$3)</f>
        <v>0</v>
      </c>
      <c r="BP46" s="78">
        <f>COUNTIF('Grade 12 Div. 1'!$B:$B,BP$3)</f>
        <v>0</v>
      </c>
      <c r="BQ46" s="144">
        <f>COUNTIF('Grade 12 Div. 1'!$D:$D,BP$3)</f>
        <v>0</v>
      </c>
      <c r="BR46" s="78">
        <f>COUNTIF('Grade 12 Div. 1'!$B:$B,BR$3)</f>
        <v>0</v>
      </c>
      <c r="BS46" s="144">
        <f>COUNTIF('Grade 12 Div. 1'!$D:$D,BR$3)</f>
        <v>0</v>
      </c>
      <c r="BT46" s="78">
        <f>COUNTIF('Grade 12 Div. 1'!$B:$B,BT$3)</f>
        <v>0</v>
      </c>
      <c r="BU46" s="144">
        <f>COUNTIF('Grade 12 Div. 1'!$D:$D,BT$3)</f>
        <v>0</v>
      </c>
      <c r="BV46" s="78">
        <f>COUNTIF('Grade 12 Div. 1'!$B:$B,BV$3)</f>
        <v>0</v>
      </c>
      <c r="BW46" s="144">
        <f>COUNTIF('Grade 12 Div. 1'!$D:$D,BV$3)</f>
        <v>2</v>
      </c>
      <c r="BX46" s="75"/>
      <c r="BY46" s="75"/>
      <c r="BZ46" s="75"/>
      <c r="CA46" s="75"/>
      <c r="CB46" s="75"/>
      <c r="CC46" s="75"/>
      <c r="CD46" s="75"/>
      <c r="CE46" s="75"/>
      <c r="CF46" s="75"/>
      <c r="CG46" s="75"/>
      <c r="CH46" s="75"/>
      <c r="CI46" s="75"/>
      <c r="CJ46" s="75"/>
      <c r="CK46" s="75"/>
      <c r="CL46" s="75"/>
      <c r="CM46" s="75"/>
      <c r="CN46" s="75"/>
      <c r="CO46" s="75"/>
      <c r="CP46" s="75"/>
      <c r="CQ46" s="75"/>
    </row>
    <row r="47" spans="1:95" s="57" customFormat="1" ht="20.100000000000001" customHeight="1" x14ac:dyDescent="0.3">
      <c r="A47" s="157" t="s">
        <v>32</v>
      </c>
      <c r="B47" s="76">
        <f>SUM(H47+J47+L47+N47+'Statistics Overview'!J48+R47++T47+V47+X47+Z47+AB47+AD47+AF47+AH47+AJ47+AL47+AN47+AP47+AR47+AT47+AV47+AX47+AZ47+BB47+BD47+BF47+BH47+BJ47,BL47,BN47,BP47,BR47,BT47,BV47)</f>
        <v>8</v>
      </c>
      <c r="C47" s="77">
        <f>SUM(I47+K47+M47+O47+'Statistics Overview'!K48+S47+U47+W47+Y47+AA47+AC47+AE47+AG47+AI47+AK47+AM47+AO47+AQ47+AS47+AU47+AW47+AY47+BA47+BC47+BE47+BG47+BI47+BK47,BO47,BQ47,BS47,BU47,BW47)</f>
        <v>7</v>
      </c>
      <c r="D47" s="167">
        <f>B47+'Statistics Overview'!B48+2</f>
        <v>44</v>
      </c>
      <c r="E47" s="74">
        <f>C47+'Statistics Overview'!C48+3</f>
        <v>45</v>
      </c>
      <c r="F47" s="168">
        <f>COUNTIF('Grade 12 Div. 2'!$B:$B,F$3)</f>
        <v>46</v>
      </c>
      <c r="G47" s="84">
        <f>COUNTIF('Grade 12 Div. 2'!$D:$D,F$3)</f>
        <v>44</v>
      </c>
      <c r="H47" s="168">
        <f>COUNTIF('Grade 12 Div. 2'!$B:$B,H$3)</f>
        <v>0</v>
      </c>
      <c r="I47" s="84">
        <f>COUNTIF('Grade 12 Div. 2'!$D:$D,H$3)</f>
        <v>0</v>
      </c>
      <c r="J47" s="78">
        <f>COUNTIF('Grade 12 Div. 2'!$B:$B,J$3)</f>
        <v>0</v>
      </c>
      <c r="K47" s="84">
        <f>COUNTIF('Grade 12 Div. 2'!$D:$D,J$3)</f>
        <v>0</v>
      </c>
      <c r="L47" s="78">
        <f>COUNTIF('Grade 12 Div. 2'!$B:$B,L$3)</f>
        <v>0</v>
      </c>
      <c r="M47" s="84">
        <f>COUNTIF('Grade 12 Div. 2'!$D:$D,L$3)</f>
        <v>0</v>
      </c>
      <c r="N47" s="78">
        <f>COUNTIF('Grade 12 Div. 2'!$B:$B,N$3)</f>
        <v>0</v>
      </c>
      <c r="O47" s="84">
        <f>COUNTIF('Grade 12 Div. 2'!$D:$D,N$3)</f>
        <v>0</v>
      </c>
      <c r="R47" s="78">
        <f>COUNTIF('Grade 12 Div. 2'!$B:$B,R$3)</f>
        <v>0</v>
      </c>
      <c r="S47" s="84">
        <f>COUNTIF('Grade 12 Div. 2'!$D:$D,R$3)</f>
        <v>0</v>
      </c>
      <c r="T47" s="78">
        <f>COUNTIF('Grade 12 Div. 2'!$B:$B,T$3)</f>
        <v>0</v>
      </c>
      <c r="U47" s="84">
        <f>COUNTIF('Grade 12 Div. 2'!$D:$D,T$3)</f>
        <v>0</v>
      </c>
      <c r="V47" s="78">
        <f>COUNTIF('Grade 12 Div. 2'!$B:$B,V$3)</f>
        <v>0</v>
      </c>
      <c r="W47" s="84">
        <f>COUNTIF('Grade 12 Div. 2'!$D:$D,V$3)</f>
        <v>0</v>
      </c>
      <c r="X47" s="78">
        <f>COUNTIF('Grade 12 Div. 2'!$B:$B,X$3)</f>
        <v>0</v>
      </c>
      <c r="Y47" s="84">
        <f>COUNTIF('Grade 12 Div. 2'!$D:$D,X$3)</f>
        <v>0</v>
      </c>
      <c r="Z47" s="78">
        <f>COUNTIF('Grade 12 Div. 2'!$B:$B,Z$3)</f>
        <v>0</v>
      </c>
      <c r="AA47" s="84">
        <f>COUNTIF('Grade 12 Div. 2'!$D:$D,Z$3)</f>
        <v>0</v>
      </c>
      <c r="AB47" s="78">
        <f>COUNTIF('Grade 12 Div. 2'!$B:$B,AB$3)</f>
        <v>0</v>
      </c>
      <c r="AC47" s="84">
        <f>COUNTIF('Grade 12 Div. 2'!$D:$D,AB$3)</f>
        <v>0</v>
      </c>
      <c r="AD47" s="78">
        <f>COUNTIF('Grade 12 Div. 2'!$B:$B,AD$3)</f>
        <v>0</v>
      </c>
      <c r="AE47" s="84">
        <f>COUNTIF('Grade 12 Div. 2'!$D:$D,AD$3)</f>
        <v>0</v>
      </c>
      <c r="AF47" s="78">
        <f>COUNTIF('Grade 12 Div. 2'!$B:$B,AF$3)</f>
        <v>0</v>
      </c>
      <c r="AG47" s="84">
        <f>COUNTIF('Grade 12 Div. 2'!$D:$D,AF$3)</f>
        <v>0</v>
      </c>
      <c r="AH47" s="78">
        <f>COUNTIF('Grade 12 Div. 2'!$B:$B,AH$3)</f>
        <v>0</v>
      </c>
      <c r="AI47" s="84">
        <f>COUNTIF('Grade 12 Div. 2'!$D:$D,AH$3)</f>
        <v>0</v>
      </c>
      <c r="AJ47" s="78">
        <f>COUNTIF('Grade 12 Div. 2'!$B:$B,AJ$3)</f>
        <v>0</v>
      </c>
      <c r="AK47" s="84">
        <f>COUNTIF('Grade 12 Div. 2'!$D:$D,AJ$3)</f>
        <v>0</v>
      </c>
      <c r="AL47" s="78">
        <f>COUNTIF('Grade 12 Div. 2'!$B:$B,AL$3)</f>
        <v>0</v>
      </c>
      <c r="AM47" s="84">
        <f>COUNTIF('Grade 12 Div. 2'!$D:$D,AL$3)</f>
        <v>0</v>
      </c>
      <c r="AN47" s="78">
        <f>COUNTIF('Grade 12 Div. 2'!$B:$B,AN$3)</f>
        <v>0</v>
      </c>
      <c r="AO47" s="84">
        <f>COUNTIF('Grade 12 Div. 2'!$D:$D,AN$3)</f>
        <v>0</v>
      </c>
      <c r="AP47" s="78">
        <f>COUNTIF('Grade 12 Div. 2'!$B:$B,AP$3)</f>
        <v>0</v>
      </c>
      <c r="AQ47" s="84">
        <f>COUNTIF('Grade 12 Div. 2'!$D:$D,AP$3)</f>
        <v>0</v>
      </c>
      <c r="AR47" s="78">
        <f>COUNTIF('Grade 12 Div. 2'!$B:$B,AR$3)</f>
        <v>0</v>
      </c>
      <c r="AS47" s="84">
        <f>COUNTIF('Grade 12 Div. 2'!$D:$D,AR$3)</f>
        <v>0</v>
      </c>
      <c r="AT47" s="78">
        <f>COUNTIF('Grade 12 Div. 2'!$B:$B,AT$3)</f>
        <v>0</v>
      </c>
      <c r="AU47" s="84">
        <f>COUNTIF('Grade 12 Div. 2'!$D:$D,AT$3)</f>
        <v>0</v>
      </c>
      <c r="AV47" s="78">
        <f>COUNTIF('Grade 12 Div. 2'!$B:$B,AV$3)</f>
        <v>0</v>
      </c>
      <c r="AW47" s="84">
        <f>COUNTIF('Grade 12 Div. 2'!$D:$D,AV$3)</f>
        <v>0</v>
      </c>
      <c r="AX47" s="78">
        <f>COUNTIF('Grade 12 Div. 2'!$B:$B,AX$3)</f>
        <v>0</v>
      </c>
      <c r="AY47" s="84">
        <f>COUNTIF('Grade 12 Div. 2'!$D:$D,AX$3)</f>
        <v>0</v>
      </c>
      <c r="AZ47" s="78">
        <f>COUNTIF('Grade 12 Div. 2'!$B:$B,AZ$3)</f>
        <v>0</v>
      </c>
      <c r="BA47" s="84">
        <f>COUNTIF('Grade 12 Div. 2'!$D:$D,AZ$3)</f>
        <v>0</v>
      </c>
      <c r="BB47" s="78">
        <f>COUNTIF('Grade 12 Div. 2'!$B:$B,BB$3)</f>
        <v>7</v>
      </c>
      <c r="BC47" s="84">
        <f>COUNTIF('Grade 12 Div. 2'!$D:$D,BB$3)</f>
        <v>6</v>
      </c>
      <c r="BD47" s="78">
        <f>COUNTIF('Grade 12 Div. 2'!$B:$B,BD$3)</f>
        <v>0</v>
      </c>
      <c r="BE47" s="84">
        <f>COUNTIF('Grade 12 Div. 2'!$D:$D,BD$3)</f>
        <v>0</v>
      </c>
      <c r="BF47" s="78">
        <f>COUNTIF('Grade 12 Div. 2'!$B:$B,BF$3)</f>
        <v>0</v>
      </c>
      <c r="BG47" s="84">
        <f>COUNTIF('Grade 12 Div. 2'!$D:$D,BF$3)</f>
        <v>0</v>
      </c>
      <c r="BH47" s="78">
        <f>COUNTIF('Grade 12 Div. 2'!$B:$B,BH$3)</f>
        <v>0</v>
      </c>
      <c r="BI47" s="84">
        <f>COUNTIF('Grade 12 Div. 2'!$D:$D,BH$3)</f>
        <v>0</v>
      </c>
      <c r="BJ47" s="78">
        <f>COUNTIF('Grade 12 Div. 2'!$B:$B,BJ$3)</f>
        <v>0</v>
      </c>
      <c r="BK47" s="144">
        <f>COUNTIF('Grade 12 Div. 2'!$D:$D,BJ$3)</f>
        <v>0</v>
      </c>
      <c r="BL47" s="78">
        <f>COUNTIF('Grade 12 Div. 2'!$B:$B,BL$3)</f>
        <v>0</v>
      </c>
      <c r="BM47" s="144">
        <f>COUNTIF('Grade 12 Div. 2'!$D:$D,BL$3)</f>
        <v>0</v>
      </c>
      <c r="BN47" s="78">
        <f>COUNTIF('Grade 12 Div. 2'!$B:$B,BN$3)</f>
        <v>1</v>
      </c>
      <c r="BO47" s="144">
        <f>COUNTIF('Grade 12 Div. 2'!$D:$D,BN$3)</f>
        <v>1</v>
      </c>
      <c r="BP47" s="78">
        <f>COUNTIF('Grade 12 Div. 2'!$B:$B,BP$3)</f>
        <v>0</v>
      </c>
      <c r="BQ47" s="144">
        <f>COUNTIF('Grade 12 Div. 2'!$D:$D,BP$3)</f>
        <v>0</v>
      </c>
      <c r="BR47" s="78">
        <f>COUNTIF('Grade 12 Div. 2'!$B:$B,BR$3)</f>
        <v>0</v>
      </c>
      <c r="BS47" s="144">
        <f>COUNTIF('Grade 12 Div. 2'!$D:$D,BR$3)</f>
        <v>0</v>
      </c>
      <c r="BT47" s="78">
        <f>COUNTIF('Grade 12 Div. 2'!$B:$B,BT$3)</f>
        <v>0</v>
      </c>
      <c r="BU47" s="144">
        <f>COUNTIF('Grade 12 Div. 2'!$D:$D,BT$3)</f>
        <v>0</v>
      </c>
      <c r="BV47" s="78">
        <f>COUNTIF('Grade 12 Div. 2'!$B:$B,BV$3)</f>
        <v>0</v>
      </c>
      <c r="BW47" s="144">
        <f>COUNTIF('Grade 12 Div. 2'!$D:$D,BV$3)</f>
        <v>0</v>
      </c>
      <c r="BX47" s="75"/>
      <c r="BY47" s="75"/>
      <c r="BZ47" s="75"/>
      <c r="CA47" s="75"/>
      <c r="CB47" s="75"/>
      <c r="CC47" s="75"/>
      <c r="CD47" s="75"/>
      <c r="CE47" s="75"/>
      <c r="CF47" s="75"/>
      <c r="CG47" s="75"/>
      <c r="CH47" s="75"/>
      <c r="CI47" s="75"/>
      <c r="CJ47" s="75"/>
      <c r="CK47" s="75"/>
      <c r="CL47" s="75"/>
      <c r="CM47" s="75"/>
      <c r="CN47" s="75"/>
      <c r="CO47" s="75"/>
      <c r="CP47" s="75"/>
      <c r="CQ47" s="75"/>
    </row>
    <row r="48" spans="1:95" s="57" customFormat="1" ht="20.100000000000001" customHeight="1" x14ac:dyDescent="0.3">
      <c r="A48" s="157" t="s">
        <v>35</v>
      </c>
      <c r="B48" s="76">
        <f>SUM(H48+J48+L48+N48+'Statistics Overview'!J49+R48++T48+V48+X48+Z48+AB48+AD48+AF48+AH48+AJ48+AL48+AN48+AP48+AR48+AT48+AV48+AX48+AZ48+BB48+BD48+BF48+BH48+BJ48,BL48,BN48,BP48,BR48,BT48,BV48)</f>
        <v>1</v>
      </c>
      <c r="C48" s="77">
        <f>SUM(I48+K48+M48+O48+'Statistics Overview'!K49+S48+U48+W48+Y48+AA48+AC48+AE48+AG48+AI48+AK48+AM48+AO48+AQ48+AS48+AU48+AW48+AY48+BA48+BC48+BE48+BG48+BI48+BK48,BO48,BQ48,BS48,BU48,BW48)</f>
        <v>1</v>
      </c>
      <c r="D48" s="167">
        <f>B48+'Statistics Overview'!B49+2</f>
        <v>29</v>
      </c>
      <c r="E48" s="74">
        <f>C48+'Statistics Overview'!C49+3</f>
        <v>28</v>
      </c>
      <c r="F48" s="168">
        <f>COUNTIF('Grade 12 Div. 2 North'!$B:$B,F$3)</f>
        <v>31</v>
      </c>
      <c r="G48" s="84">
        <f>COUNTIF('Grade 12 Div. 2 North'!$D:$D,F$3)</f>
        <v>27</v>
      </c>
      <c r="H48" s="168">
        <f>COUNTIF('Grade 12 Div. 2 North'!$B:$B,H$3)</f>
        <v>0</v>
      </c>
      <c r="I48" s="84">
        <f>COUNTIF('Grade 12 Div. 2 North'!$D:$D,H$3)</f>
        <v>0</v>
      </c>
      <c r="J48" s="78">
        <f>COUNTIF('Grade 12 Div. 2 North'!$B:$B,J$3)</f>
        <v>0</v>
      </c>
      <c r="K48" s="84">
        <f>COUNTIF('Grade 12 Div. 2 North'!$D:$D,J$3)</f>
        <v>0</v>
      </c>
      <c r="L48" s="78">
        <f>COUNTIF('Grade 12 Div. 2 North'!$B:$B,L$3)</f>
        <v>0</v>
      </c>
      <c r="M48" s="84">
        <f>COUNTIF('Grade 12 Div. 2 North'!$D:$D,L$3)</f>
        <v>0</v>
      </c>
      <c r="N48" s="78">
        <f>COUNTIF('Grade 12 Div. 2 North'!$B:$B,N$3)</f>
        <v>0</v>
      </c>
      <c r="O48" s="84">
        <f>COUNTIF('Grade 12 Div. 2 North'!$D:$D,N$3)</f>
        <v>0</v>
      </c>
      <c r="R48" s="78">
        <f>COUNTIF('Grade 12 Div. 2 North'!$B:$B,R$3)</f>
        <v>0</v>
      </c>
      <c r="S48" s="84">
        <f>COUNTIF('Grade 12 Div. 2 North'!$D:$D,R$3)</f>
        <v>0</v>
      </c>
      <c r="T48" s="78">
        <f>COUNTIF('Grade 12 Div. 2 North'!$B:$B,T$3)</f>
        <v>0</v>
      </c>
      <c r="U48" s="84">
        <f>COUNTIF('Grade 12 Div. 2 North'!$D:$D,T$3)</f>
        <v>0</v>
      </c>
      <c r="V48" s="78">
        <f>COUNTIF('Grade 12 Div. 2 North'!$B:$B,V$3)</f>
        <v>0</v>
      </c>
      <c r="W48" s="84">
        <f>COUNTIF('Grade 12 Div. 2 North'!$D:$D,V$3)</f>
        <v>0</v>
      </c>
      <c r="X48" s="78">
        <f>COUNTIF('Grade 12 Div. 2 North'!$B:$B,X$3)</f>
        <v>0</v>
      </c>
      <c r="Y48" s="84">
        <f>COUNTIF('Grade 12 Div. 2 North'!$D:$D,X$3)</f>
        <v>0</v>
      </c>
      <c r="Z48" s="78">
        <f>COUNTIF('Grade 12 Div. 2 North'!$B:$B,Z$3)</f>
        <v>0</v>
      </c>
      <c r="AA48" s="84">
        <f>COUNTIF('Grade 12 Div. 2 North'!$D:$D,Z$3)</f>
        <v>0</v>
      </c>
      <c r="AB48" s="78">
        <f>COUNTIF('Grade 12 Div. 2 North'!$B:$B,AB$3)</f>
        <v>0</v>
      </c>
      <c r="AC48" s="84">
        <f>COUNTIF('Grade 12 Div. 2 North'!$D:$D,AB$3)</f>
        <v>0</v>
      </c>
      <c r="AD48" s="78">
        <f>COUNTIF('Grade 12 Div. 2 North'!$B:$B,AD$3)</f>
        <v>0</v>
      </c>
      <c r="AE48" s="84">
        <f>COUNTIF('Grade 12 Div. 2 North'!$D:$D,AD$3)</f>
        <v>0</v>
      </c>
      <c r="AF48" s="78">
        <f>COUNTIF('Grade 12 Div. 2 North'!$B:$B,AF$3)</f>
        <v>0</v>
      </c>
      <c r="AG48" s="84">
        <f>COUNTIF('Grade 12 Div. 2 North'!$D:$D,AF$3)</f>
        <v>0</v>
      </c>
      <c r="AH48" s="78">
        <f>COUNTIF('Grade 12 Div. 2 North'!$B:$B,AH$3)</f>
        <v>0</v>
      </c>
      <c r="AI48" s="84">
        <f>COUNTIF('Grade 12 Div. 2 North'!$D:$D,AH$3)</f>
        <v>0</v>
      </c>
      <c r="AJ48" s="78">
        <f>COUNTIF('Grade 12 Div. 2 North'!$B:$B,AJ$3)</f>
        <v>0</v>
      </c>
      <c r="AK48" s="84">
        <f>COUNTIF('Grade 12 Div. 2 North'!$D:$D,AJ$3)</f>
        <v>0</v>
      </c>
      <c r="AL48" s="78">
        <f>COUNTIF('Grade 12 Div. 2 North'!$B:$B,AL$3)</f>
        <v>0</v>
      </c>
      <c r="AM48" s="84">
        <f>COUNTIF('Grade 12 Div. 2 North'!$D:$D,AL$3)</f>
        <v>0</v>
      </c>
      <c r="AN48" s="78">
        <f>COUNTIF('Grade 12 Div. 2 North'!$B:$B,AN$3)</f>
        <v>0</v>
      </c>
      <c r="AO48" s="84">
        <f>COUNTIF('Grade 12 Div. 2 North'!$D:$D,AN$3)</f>
        <v>0</v>
      </c>
      <c r="AP48" s="78">
        <f>COUNTIF('Grade 12 Div. 2 North'!$B:$B,AP$3)</f>
        <v>0</v>
      </c>
      <c r="AQ48" s="84">
        <f>COUNTIF('Grade 12 Div. 2 North'!$D:$D,AP$3)</f>
        <v>0</v>
      </c>
      <c r="AR48" s="78">
        <f>COUNTIF('Grade 12 Div. 2 North'!$B:$B,AR$3)</f>
        <v>0</v>
      </c>
      <c r="AS48" s="84">
        <f>COUNTIF('Grade 12 Div. 2 North'!$D:$D,AR$3)</f>
        <v>0</v>
      </c>
      <c r="AT48" s="78">
        <f>COUNTIF('Grade 12 Div. 2 North'!$B:$B,AT$3)</f>
        <v>1</v>
      </c>
      <c r="AU48" s="84">
        <f>COUNTIF('Grade 12 Div. 2 North'!$D:$D,AT$3)</f>
        <v>1</v>
      </c>
      <c r="AV48" s="78">
        <f>COUNTIF('Grade 12 Div. 2 North'!$B:$B,AV$3)</f>
        <v>0</v>
      </c>
      <c r="AW48" s="84">
        <f>COUNTIF('Grade 12 Div. 2 North'!$D:$D,AV$3)</f>
        <v>0</v>
      </c>
      <c r="AX48" s="78">
        <f>COUNTIF('Grade 12 Div. 2 North'!$B:$B,AX$3)</f>
        <v>0</v>
      </c>
      <c r="AY48" s="84">
        <f>COUNTIF('Grade 12 Div. 2 North'!$D:$D,AX$3)</f>
        <v>0</v>
      </c>
      <c r="AZ48" s="78">
        <f>COUNTIF('Grade 12 Div. 2 North'!$B:$B,AZ$3)</f>
        <v>0</v>
      </c>
      <c r="BA48" s="84">
        <f>COUNTIF('Grade 12 Div. 2 North'!$D:$D,AZ$3)</f>
        <v>0</v>
      </c>
      <c r="BB48" s="78">
        <f>COUNTIF('Grade 12 Div. 2 North'!$B:$B,BB$3)</f>
        <v>0</v>
      </c>
      <c r="BC48" s="84">
        <f>COUNTIF('Grade 12 Div. 2 North'!$D:$D,BB$3)</f>
        <v>0</v>
      </c>
      <c r="BD48" s="78">
        <f>COUNTIF('Grade 12 Div. 2 North'!$B:$B,BD$3)</f>
        <v>0</v>
      </c>
      <c r="BE48" s="84">
        <f>COUNTIF('Grade 12 Div. 2 North'!$D:$D,BD$3)</f>
        <v>0</v>
      </c>
      <c r="BF48" s="78">
        <f>COUNTIF('Grade 12 Div. 2 North'!$B:$B,BF$3)</f>
        <v>0</v>
      </c>
      <c r="BG48" s="84">
        <f>COUNTIF('Grade 12 Div. 2 North'!$D:$D,BF$3)</f>
        <v>0</v>
      </c>
      <c r="BH48" s="78">
        <f>COUNTIF('Grade 12 Div. 2 North'!$B:$B,BH$3)</f>
        <v>0</v>
      </c>
      <c r="BI48" s="84">
        <f>COUNTIF('Grade 12 Div. 2 North'!$D:$D,BH$3)</f>
        <v>0</v>
      </c>
      <c r="BJ48" s="78">
        <f>COUNTIF('Grade 12 Div. 2 North'!$B:$B,BJ$3)</f>
        <v>0</v>
      </c>
      <c r="BK48" s="144">
        <f>COUNTIF('Grade 12 Div. 2 North'!$D:$D,BJ$3)</f>
        <v>0</v>
      </c>
      <c r="BL48" s="78">
        <f>COUNTIF('Grade 12 Div. 2 North'!$B:$B,BL$3)</f>
        <v>0</v>
      </c>
      <c r="BM48" s="144">
        <f>COUNTIF('Grade 12 Div. 2 North'!$D:$D,BL$3)</f>
        <v>0</v>
      </c>
      <c r="BN48" s="78">
        <f>COUNTIF('Grade 12 Div. 2 North'!$B:$B,BN$3)</f>
        <v>0</v>
      </c>
      <c r="BO48" s="144">
        <f>COUNTIF('Grade 12 Div. 2 North'!$D:$D,BN$3)</f>
        <v>0</v>
      </c>
      <c r="BP48" s="78">
        <f>COUNTIF('Grade 12 Div. 2 North'!$B:$B,BP$3)</f>
        <v>0</v>
      </c>
      <c r="BQ48" s="144">
        <f>COUNTIF('Grade 12 Div. 2 North'!$D:$D,BP$3)</f>
        <v>0</v>
      </c>
      <c r="BR48" s="78">
        <f>COUNTIF('Grade 12 Div. 2 North'!$B:$B,BR$3)</f>
        <v>0</v>
      </c>
      <c r="BS48" s="144">
        <f>COUNTIF('Grade 12 Div. 2 North'!$D:$D,BR$3)</f>
        <v>0</v>
      </c>
      <c r="BT48" s="78">
        <f>COUNTIF('Grade 12 Div. 2 North'!$B:$B,BT$3)</f>
        <v>0</v>
      </c>
      <c r="BU48" s="144">
        <f>COUNTIF('Grade 12 Div. 2 North'!$D:$D,BT$3)</f>
        <v>0</v>
      </c>
      <c r="BV48" s="78">
        <f>COUNTIF('Grade 12 Div. 2 North'!$B:$B,BV$3)</f>
        <v>0</v>
      </c>
      <c r="BW48" s="144">
        <f>COUNTIF('Grade 12 Div. 2 North'!$D:$D,BV$3)</f>
        <v>0</v>
      </c>
      <c r="BX48" s="75"/>
      <c r="BY48" s="75"/>
      <c r="BZ48" s="75"/>
      <c r="CA48" s="75"/>
      <c r="CB48" s="75"/>
      <c r="CC48" s="75"/>
      <c r="CD48" s="75"/>
      <c r="CE48" s="75"/>
      <c r="CF48" s="75"/>
      <c r="CG48" s="75"/>
      <c r="CH48" s="75"/>
      <c r="CI48" s="75"/>
      <c r="CJ48" s="75"/>
      <c r="CK48" s="75"/>
      <c r="CL48" s="75"/>
      <c r="CM48" s="75"/>
      <c r="CN48" s="75"/>
      <c r="CO48" s="75"/>
      <c r="CP48" s="75"/>
      <c r="CQ48" s="75"/>
    </row>
    <row r="49" spans="1:95" s="57" customFormat="1" ht="20.100000000000001" customHeight="1" x14ac:dyDescent="0.3">
      <c r="A49" s="157" t="s">
        <v>36</v>
      </c>
      <c r="B49" s="76">
        <f>SUM(H49+J49+L49+N49+'Statistics Overview'!J50+R49++T49+V49+X49+Z49+AB49+AD49+AF49+AH49+AJ49+AL49+AN49+AP49+AR49+AT49+AV49+AX49+AZ49+BB49+BD49+BF49+BH49+BJ49,BL49,BN49,BP49,BR49,BT49,BV49)</f>
        <v>15</v>
      </c>
      <c r="C49" s="77">
        <f>SUM(I49+K49+M49+O49+'Statistics Overview'!K50+S49+U49+W49+Y49+AA49+AC49+AE49+AG49+AI49+AK49+AM49+AO49+AQ49+AS49+AU49+AW49+AY49+BA49+BC49+BE49+BG49+BI49+BK49,BO49,BQ49,BS49,BU49,BW49)</f>
        <v>0</v>
      </c>
      <c r="D49" s="167">
        <f>B49+'Statistics Overview'!B50+2</f>
        <v>25</v>
      </c>
      <c r="E49" s="74">
        <f>C49+'Statistics Overview'!C50+3</f>
        <v>12</v>
      </c>
      <c r="F49" s="168">
        <f>COUNTIF('Grade 12 Div. 3'!$B:$B,F$3)</f>
        <v>26</v>
      </c>
      <c r="G49" s="84">
        <f>COUNTIF('Grade 12 Div. 3'!$D:$D,F$3)</f>
        <v>11</v>
      </c>
      <c r="H49" s="168">
        <f>COUNTIF('Grade 12 Div. 3'!$B:$B,H$3)</f>
        <v>0</v>
      </c>
      <c r="I49" s="84">
        <f>COUNTIF('Grade 12 Div. 3'!$D:$D,H$3)</f>
        <v>0</v>
      </c>
      <c r="J49" s="78">
        <f>COUNTIF('Grade 12 Div. 3'!$B:$B,J$3)</f>
        <v>0</v>
      </c>
      <c r="K49" s="84">
        <f>COUNTIF('Grade 12 Div. 3'!$D:$D,J$3)</f>
        <v>0</v>
      </c>
      <c r="L49" s="78">
        <f>COUNTIF('Grade 12 Div. 3'!$B:$B,L$3)</f>
        <v>0</v>
      </c>
      <c r="M49" s="84">
        <f>COUNTIF('Grade 12 Div. 3'!$D:$D,L$3)</f>
        <v>0</v>
      </c>
      <c r="N49" s="78">
        <f>COUNTIF('Grade 12 Div. 3'!$B:$B,N$3)</f>
        <v>0</v>
      </c>
      <c r="O49" s="84">
        <f>COUNTIF('Grade 12 Div. 3'!$D:$D,N$3)</f>
        <v>0</v>
      </c>
      <c r="R49" s="78">
        <f>COUNTIF('Grade 12 Div. 3'!$B:$B,R$3)</f>
        <v>0</v>
      </c>
      <c r="S49" s="84">
        <f>COUNTIF('Grade 12 Div. 3'!$D:$D,R$3)</f>
        <v>0</v>
      </c>
      <c r="T49" s="78">
        <f>COUNTIF('Grade 12 Div. 3'!$B:$B,T$3)</f>
        <v>0</v>
      </c>
      <c r="U49" s="84">
        <f>COUNTIF('Grade 12 Div. 3'!$D:$D,T$3)</f>
        <v>0</v>
      </c>
      <c r="V49" s="78">
        <f>COUNTIF('Grade 12 Div. 3'!$B:$B,V$3)</f>
        <v>0</v>
      </c>
      <c r="W49" s="84">
        <f>COUNTIF('Grade 12 Div. 3'!$D:$D,V$3)</f>
        <v>0</v>
      </c>
      <c r="X49" s="78">
        <f>COUNTIF('Grade 12 Div. 3'!$B:$B,X$3)</f>
        <v>0</v>
      </c>
      <c r="Y49" s="84">
        <f>COUNTIF('Grade 12 Div. 3'!$D:$D,X$3)</f>
        <v>0</v>
      </c>
      <c r="Z49" s="78">
        <f>COUNTIF('Grade 12 Div. 3'!$B:$B,Z$3)</f>
        <v>0</v>
      </c>
      <c r="AA49" s="84">
        <f>COUNTIF('Grade 12 Div. 3'!$D:$D,Z$3)</f>
        <v>0</v>
      </c>
      <c r="AB49" s="78">
        <f>COUNTIF('Grade 12 Div. 3'!$B:$B,AB$3)</f>
        <v>0</v>
      </c>
      <c r="AC49" s="84">
        <f>COUNTIF('Grade 12 Div. 3'!$D:$D,AB$3)</f>
        <v>0</v>
      </c>
      <c r="AD49" s="78">
        <f>COUNTIF('Grade 12 Div. 3'!$B:$B,AD$3)</f>
        <v>0</v>
      </c>
      <c r="AE49" s="84">
        <f>COUNTIF('Grade 12 Div. 3'!$D:$D,AD$3)</f>
        <v>0</v>
      </c>
      <c r="AF49" s="78">
        <f>COUNTIF('Grade 12 Div. 3'!$B:$B,AF$3)</f>
        <v>0</v>
      </c>
      <c r="AG49" s="84">
        <f>COUNTIF('Grade 12 Div. 3'!$D:$D,AF$3)</f>
        <v>0</v>
      </c>
      <c r="AH49" s="78">
        <f>COUNTIF('Grade 12 Div. 3'!$B:$B,AH$3)</f>
        <v>0</v>
      </c>
      <c r="AI49" s="84">
        <f>COUNTIF('Grade 12 Div. 3'!$D:$D,AH$3)</f>
        <v>0</v>
      </c>
      <c r="AJ49" s="78">
        <f>COUNTIF('Grade 12 Div. 3'!$B:$B,AJ$3)</f>
        <v>0</v>
      </c>
      <c r="AK49" s="84">
        <f>COUNTIF('Grade 12 Div. 3'!$D:$D,AJ$3)</f>
        <v>0</v>
      </c>
      <c r="AL49" s="78">
        <f>COUNTIF('Grade 12 Div. 3'!$B:$B,AL$3)</f>
        <v>0</v>
      </c>
      <c r="AM49" s="84">
        <f>COUNTIF('Grade 12 Div. 3'!$D:$D,AL$3)</f>
        <v>0</v>
      </c>
      <c r="AN49" s="78">
        <f>COUNTIF('Grade 12 Div. 3'!$B:$B,AN$3)</f>
        <v>0</v>
      </c>
      <c r="AO49" s="84">
        <f>COUNTIF('Grade 12 Div. 3'!$D:$D,AN$3)</f>
        <v>0</v>
      </c>
      <c r="AP49" s="78">
        <f>COUNTIF('Grade 12 Div. 3'!$B:$B,AP$3)</f>
        <v>0</v>
      </c>
      <c r="AQ49" s="84">
        <f>COUNTIF('Grade 12 Div. 3'!$D:$D,AP$3)</f>
        <v>0</v>
      </c>
      <c r="AR49" s="78">
        <f>COUNTIF('Grade 12 Div. 3'!$B:$B,AR$3)</f>
        <v>0</v>
      </c>
      <c r="AS49" s="84">
        <f>COUNTIF('Grade 12 Div. 3'!$D:$D,AR$3)</f>
        <v>0</v>
      </c>
      <c r="AT49" s="78">
        <f>COUNTIF('Grade 12 Div. 3'!$B:$B,AT$3)</f>
        <v>0</v>
      </c>
      <c r="AU49" s="84">
        <f>COUNTIF('Grade 12 Div. 3'!$D:$D,AT$3)</f>
        <v>0</v>
      </c>
      <c r="AV49" s="78">
        <f>COUNTIF('Grade 12 Div. 3'!$B:$B,AV$3)</f>
        <v>0</v>
      </c>
      <c r="AW49" s="84">
        <f>COUNTIF('Grade 12 Div. 3'!$D:$D,AV$3)</f>
        <v>0</v>
      </c>
      <c r="AX49" s="78">
        <f>COUNTIF('Grade 12 Div. 3'!$B:$B,AX$3)</f>
        <v>0</v>
      </c>
      <c r="AY49" s="84">
        <f>COUNTIF('Grade 12 Div. 3'!$D:$D,AX$3)</f>
        <v>0</v>
      </c>
      <c r="AZ49" s="78">
        <f>COUNTIF('Grade 12 Div. 3'!$B:$B,AZ$3)</f>
        <v>0</v>
      </c>
      <c r="BA49" s="84">
        <f>COUNTIF('Grade 12 Div. 3'!$D:$D,AZ$3)</f>
        <v>0</v>
      </c>
      <c r="BB49" s="78">
        <f>COUNTIF('Grade 12 Div. 3'!$B:$B,BB$3)</f>
        <v>0</v>
      </c>
      <c r="BC49" s="84">
        <f>COUNTIF('Grade 12 Div. 3'!$D:$D,BB$3)</f>
        <v>0</v>
      </c>
      <c r="BD49" s="78">
        <f>COUNTIF('Grade 12 Div. 3'!$B:$B,BD$3)</f>
        <v>15</v>
      </c>
      <c r="BE49" s="84">
        <f>COUNTIF('Grade 12 Div. 3'!$D:$D,BD$3)</f>
        <v>0</v>
      </c>
      <c r="BF49" s="78">
        <f>COUNTIF('Grade 12 Div. 3'!$B:$B,BF$3)</f>
        <v>0</v>
      </c>
      <c r="BG49" s="84">
        <f>COUNTIF('Grade 12 Div. 3'!$D:$D,BF$3)</f>
        <v>0</v>
      </c>
      <c r="BH49" s="78">
        <f>COUNTIF('Grade 12 Div. 3'!$B:$B,BH$3)</f>
        <v>0</v>
      </c>
      <c r="BI49" s="84">
        <f>COUNTIF('Grade 12 Div. 3'!$D:$D,BH$3)</f>
        <v>0</v>
      </c>
      <c r="BJ49" s="78">
        <f>COUNTIF('Grade 12 Div. 3'!$B:$B,BJ$3)</f>
        <v>0</v>
      </c>
      <c r="BK49" s="144">
        <f>COUNTIF('Grade 12 Div. 3'!$D:$D,BJ$3)</f>
        <v>0</v>
      </c>
      <c r="BL49" s="78">
        <f>COUNTIF('Grade 12 Div. 3'!$B:$B,BL$3)</f>
        <v>0</v>
      </c>
      <c r="BM49" s="144">
        <f>COUNTIF('Grade 12 Div. 3'!$D:$D,BL$3)</f>
        <v>0</v>
      </c>
      <c r="BN49" s="78">
        <f>COUNTIF('Grade 12 Div. 3'!$B:$B,BN$3)</f>
        <v>0</v>
      </c>
      <c r="BO49" s="144">
        <f>COUNTIF('Grade 12 Div. 3'!$D:$D,BN$3)</f>
        <v>0</v>
      </c>
      <c r="BP49" s="78">
        <f>COUNTIF('Grade 12 Div. 3'!$B:$B,BP$3)</f>
        <v>0</v>
      </c>
      <c r="BQ49" s="144">
        <f>COUNTIF('Grade 12 Div. 3'!$D:$D,BP$3)</f>
        <v>0</v>
      </c>
      <c r="BR49" s="78">
        <f>COUNTIF('Grade 12 Div. 3'!$B:$B,BR$3)</f>
        <v>0</v>
      </c>
      <c r="BS49" s="144">
        <f>COUNTIF('Grade 12 Div. 3'!$D:$D,BR$3)</f>
        <v>0</v>
      </c>
      <c r="BT49" s="78">
        <f>COUNTIF('Grade 12 Div. 3'!$B:$B,BT$3)</f>
        <v>0</v>
      </c>
      <c r="BU49" s="144">
        <f>COUNTIF('Grade 12 Div. 3'!$D:$D,BT$3)</f>
        <v>0</v>
      </c>
      <c r="BV49" s="78">
        <f>COUNTIF('Grade 12 Div. 3'!$B:$B,BV$3)</f>
        <v>0</v>
      </c>
      <c r="BW49" s="144">
        <f>COUNTIF('Grade 12 Div. 3'!$D:$D,BV$3)</f>
        <v>0</v>
      </c>
      <c r="BX49" s="75"/>
      <c r="BY49" s="75"/>
      <c r="BZ49" s="75"/>
      <c r="CA49" s="75"/>
      <c r="CB49" s="75"/>
      <c r="CC49" s="75"/>
      <c r="CD49" s="75"/>
      <c r="CE49" s="75"/>
      <c r="CF49" s="75"/>
      <c r="CG49" s="75"/>
      <c r="CH49" s="75"/>
      <c r="CI49" s="75"/>
      <c r="CJ49" s="75"/>
      <c r="CK49" s="75"/>
      <c r="CL49" s="75"/>
      <c r="CM49" s="75"/>
      <c r="CN49" s="75"/>
      <c r="CO49" s="75"/>
      <c r="CP49" s="75"/>
      <c r="CQ49" s="75"/>
    </row>
    <row r="50" spans="1:95" s="57" customFormat="1" ht="20.100000000000001" customHeight="1" thickBot="1" x14ac:dyDescent="0.35">
      <c r="A50" s="185" t="s">
        <v>825</v>
      </c>
      <c r="B50" s="66">
        <f>SUM(H50+J50+L50+N50+'Statistics Overview'!J51+R50+T50+V50+X50+Z50+AB50+AD50+AF50+AH50+AJ50+AL50+AN50+AP50+AR50+AT50+AV50+AX50+AZ50+BB50+BD50+BF50+BH50+BJ50+BL50+BN50+BP50+BR50+BT50+BV50)</f>
        <v>53</v>
      </c>
      <c r="C50" s="164">
        <f>SUM(I50+K50+M50+O50+'Statistics Overview'!K51+S50+U50+W50+Y50+AA50+AC50+AE50+AG50+AI50+AK50+AM50+AO50+AQ50+AS50+AU50+AW50+AY50+BA50+BC50+BE50+BG50+BI50+BK50+BM50+BO50+BQ50+BS50+BU50+BW50)</f>
        <v>41</v>
      </c>
      <c r="D50" s="166">
        <f>B50+'Statistics Overview'!B51</f>
        <v>253</v>
      </c>
      <c r="E50" s="68">
        <f>C50+'Statistics Overview'!C51</f>
        <v>237</v>
      </c>
      <c r="F50" s="166">
        <f>SUM(F51:F62)-36</f>
        <v>252</v>
      </c>
      <c r="G50" s="161">
        <f>SUM(G51:G62)-36</f>
        <v>224</v>
      </c>
      <c r="H50" s="166">
        <f t="shared" ref="H50:O50" si="31">SUM(H51:H62)</f>
        <v>0</v>
      </c>
      <c r="I50" s="161">
        <f t="shared" si="31"/>
        <v>0</v>
      </c>
      <c r="J50" s="67">
        <f t="shared" si="31"/>
        <v>0</v>
      </c>
      <c r="K50" s="161">
        <f t="shared" si="31"/>
        <v>0</v>
      </c>
      <c r="L50" s="67">
        <f t="shared" si="31"/>
        <v>0</v>
      </c>
      <c r="M50" s="161">
        <f t="shared" si="31"/>
        <v>1</v>
      </c>
      <c r="N50" s="67">
        <f t="shared" si="31"/>
        <v>0</v>
      </c>
      <c r="O50" s="161">
        <f t="shared" si="31"/>
        <v>0</v>
      </c>
      <c r="R50" s="67">
        <f>SUM(R51:R62)</f>
        <v>0</v>
      </c>
      <c r="S50" s="161">
        <f>SUM(S51:S62)</f>
        <v>0</v>
      </c>
      <c r="T50" s="67">
        <f t="shared" ref="T50:U50" si="32">SUM(T51:T62)</f>
        <v>0</v>
      </c>
      <c r="U50" s="161">
        <f t="shared" si="32"/>
        <v>0</v>
      </c>
      <c r="V50" s="67">
        <f t="shared" ref="V50:BA50" si="33">SUM(V51:V62)</f>
        <v>0</v>
      </c>
      <c r="W50" s="161">
        <f t="shared" si="33"/>
        <v>0</v>
      </c>
      <c r="X50" s="67">
        <f t="shared" si="33"/>
        <v>2</v>
      </c>
      <c r="Y50" s="161">
        <f t="shared" si="33"/>
        <v>4</v>
      </c>
      <c r="Z50" s="67">
        <f t="shared" si="33"/>
        <v>0</v>
      </c>
      <c r="AA50" s="161">
        <f t="shared" si="33"/>
        <v>0</v>
      </c>
      <c r="AB50" s="67">
        <f t="shared" si="33"/>
        <v>0</v>
      </c>
      <c r="AC50" s="161">
        <f t="shared" si="33"/>
        <v>0</v>
      </c>
      <c r="AD50" s="67">
        <f t="shared" si="33"/>
        <v>0</v>
      </c>
      <c r="AE50" s="161">
        <f t="shared" si="33"/>
        <v>0</v>
      </c>
      <c r="AF50" s="67">
        <f t="shared" si="33"/>
        <v>0</v>
      </c>
      <c r="AG50" s="161">
        <f t="shared" si="33"/>
        <v>0</v>
      </c>
      <c r="AH50" s="67">
        <f t="shared" si="33"/>
        <v>0</v>
      </c>
      <c r="AI50" s="161">
        <f t="shared" si="33"/>
        <v>0</v>
      </c>
      <c r="AJ50" s="67">
        <f t="shared" si="33"/>
        <v>0</v>
      </c>
      <c r="AK50" s="161">
        <f t="shared" si="33"/>
        <v>0</v>
      </c>
      <c r="AL50" s="67">
        <f t="shared" si="33"/>
        <v>0</v>
      </c>
      <c r="AM50" s="161">
        <f t="shared" si="33"/>
        <v>0</v>
      </c>
      <c r="AN50" s="67">
        <f t="shared" si="33"/>
        <v>0</v>
      </c>
      <c r="AO50" s="161">
        <f t="shared" si="33"/>
        <v>0</v>
      </c>
      <c r="AP50" s="67">
        <f t="shared" si="33"/>
        <v>0</v>
      </c>
      <c r="AQ50" s="161">
        <f t="shared" si="33"/>
        <v>0</v>
      </c>
      <c r="AR50" s="67">
        <f t="shared" si="33"/>
        <v>0</v>
      </c>
      <c r="AS50" s="161">
        <f t="shared" si="33"/>
        <v>0</v>
      </c>
      <c r="AT50" s="67">
        <f t="shared" si="33"/>
        <v>1</v>
      </c>
      <c r="AU50" s="161">
        <f t="shared" si="33"/>
        <v>1</v>
      </c>
      <c r="AV50" s="67">
        <f t="shared" si="33"/>
        <v>4</v>
      </c>
      <c r="AW50" s="161">
        <f t="shared" si="33"/>
        <v>3</v>
      </c>
      <c r="AX50" s="67">
        <f t="shared" si="33"/>
        <v>0</v>
      </c>
      <c r="AY50" s="161">
        <f t="shared" si="33"/>
        <v>1</v>
      </c>
      <c r="AZ50" s="67">
        <f t="shared" si="33"/>
        <v>0</v>
      </c>
      <c r="BA50" s="161">
        <f t="shared" si="33"/>
        <v>0</v>
      </c>
      <c r="BB50" s="67">
        <f t="shared" ref="BB50:BC50" si="34">SUM(BB51:BB62)</f>
        <v>44</v>
      </c>
      <c r="BC50" s="161">
        <f t="shared" si="34"/>
        <v>30</v>
      </c>
      <c r="BD50" s="67">
        <f t="shared" ref="BD50:BE50" si="35">SUM(BD51:BD62)</f>
        <v>0</v>
      </c>
      <c r="BE50" s="161">
        <f t="shared" si="35"/>
        <v>0</v>
      </c>
      <c r="BF50" s="67">
        <f t="shared" ref="BF50:BM50" si="36">SUM(BF51:BF62)</f>
        <v>0</v>
      </c>
      <c r="BG50" s="161">
        <f t="shared" si="36"/>
        <v>0</v>
      </c>
      <c r="BH50" s="67">
        <f t="shared" si="36"/>
        <v>0</v>
      </c>
      <c r="BI50" s="161">
        <f t="shared" si="36"/>
        <v>0</v>
      </c>
      <c r="BJ50" s="67">
        <f t="shared" si="36"/>
        <v>1</v>
      </c>
      <c r="BK50" s="161">
        <f t="shared" si="36"/>
        <v>0</v>
      </c>
      <c r="BL50" s="67">
        <f t="shared" si="36"/>
        <v>0</v>
      </c>
      <c r="BM50" s="161">
        <f t="shared" si="36"/>
        <v>0</v>
      </c>
      <c r="BN50" s="67">
        <f t="shared" ref="BN50:BW50" si="37">SUM(BN51:BN62)</f>
        <v>0</v>
      </c>
      <c r="BO50" s="161">
        <f t="shared" si="37"/>
        <v>0</v>
      </c>
      <c r="BP50" s="67">
        <f t="shared" si="37"/>
        <v>0</v>
      </c>
      <c r="BQ50" s="161">
        <f t="shared" si="37"/>
        <v>0</v>
      </c>
      <c r="BR50" s="67">
        <f t="shared" si="37"/>
        <v>0</v>
      </c>
      <c r="BS50" s="161">
        <f t="shared" si="37"/>
        <v>0</v>
      </c>
      <c r="BT50" s="67">
        <f t="shared" si="37"/>
        <v>0</v>
      </c>
      <c r="BU50" s="161">
        <f t="shared" si="37"/>
        <v>0</v>
      </c>
      <c r="BV50" s="67">
        <f t="shared" si="37"/>
        <v>0</v>
      </c>
      <c r="BW50" s="161">
        <f t="shared" si="37"/>
        <v>0</v>
      </c>
      <c r="BX50" s="75"/>
      <c r="BY50" s="75"/>
      <c r="BZ50" s="75"/>
      <c r="CA50" s="75"/>
      <c r="CB50" s="75"/>
      <c r="CC50" s="75"/>
      <c r="CD50" s="75"/>
      <c r="CE50" s="75"/>
      <c r="CF50" s="75"/>
      <c r="CG50" s="75"/>
      <c r="CH50" s="75"/>
      <c r="CI50" s="75"/>
      <c r="CJ50" s="75"/>
      <c r="CK50" s="75"/>
      <c r="CL50" s="75"/>
      <c r="CM50" s="75"/>
      <c r="CN50" s="75"/>
      <c r="CO50" s="75"/>
      <c r="CP50" s="75"/>
      <c r="CQ50" s="75"/>
    </row>
    <row r="51" spans="1:95" s="57" customFormat="1" ht="20.100000000000001" customHeight="1" thickTop="1" x14ac:dyDescent="0.3">
      <c r="A51" s="156" t="s">
        <v>877</v>
      </c>
      <c r="B51" s="76">
        <f>SUM(H51+J51+L51+N51+'Statistics Overview'!J52+R51++T51+V51+X51+Z51+AB51+AD51+AF51+AH51+AJ51+AL51+AN51+AP51+AR51+AT51+AV51+AX51+AZ51+BB51+BD51+BF51+BH51+BJ51,BL51,BN51,BP51,BR51,BT51,BV51)</f>
        <v>4</v>
      </c>
      <c r="C51" s="77">
        <f>SUM(I51+K51+M51+O51+'Statistics Overview'!K52+S51+U51+W51+Y51+AA51+AC51+AE51+AG51+AI51+AK51+AM51+AO51+AQ51+AS51+AU51+AW51+AY51+BA51+BC51+BE51+BG51+BI51+BK51,BO51,BQ51,BS51,BU51,BW51)</f>
        <v>3</v>
      </c>
      <c r="D51" s="167">
        <f>B51+'Statistics Overview'!B52+3</f>
        <v>20</v>
      </c>
      <c r="E51" s="74">
        <f>C51+'Statistics Overview'!C52+3</f>
        <v>20</v>
      </c>
      <c r="F51" s="168">
        <f>COUNTIF('Men''s First Reserve'!$B:$B,F$3)</f>
        <v>20</v>
      </c>
      <c r="G51" s="162">
        <f>COUNTIF('Men''s First Reserve'!$D:$D,F$3)</f>
        <v>19</v>
      </c>
      <c r="H51" s="168">
        <f>COUNTIF('Men''s First Reserve'!$B:$B,H$3)</f>
        <v>0</v>
      </c>
      <c r="I51" s="162">
        <f>COUNTIF('Men''s First Reserve'!$D:$D,H$3)</f>
        <v>0</v>
      </c>
      <c r="J51" s="78">
        <f>COUNTIF('Men''s First Reserve'!$B:$B,J$3)</f>
        <v>0</v>
      </c>
      <c r="K51" s="84">
        <f>COUNTIF('Men''s First Reserve'!$D:$D,J$3)</f>
        <v>0</v>
      </c>
      <c r="L51" s="78">
        <f>COUNTIF('Men''s First Reserve'!$B:$B,L$3)</f>
        <v>0</v>
      </c>
      <c r="M51" s="84">
        <f>COUNTIF('Men''s First Reserve'!$D:$D,L$3)</f>
        <v>0</v>
      </c>
      <c r="N51" s="78">
        <f>COUNTIF('Men''s First Reserve'!$B:$B,N$3)</f>
        <v>0</v>
      </c>
      <c r="O51" s="84">
        <f>COUNTIF('Men''s First Reserve'!$D:$D,N$3)</f>
        <v>0</v>
      </c>
      <c r="R51" s="78">
        <f>COUNTIF('Men''s First Reserve'!$B:$B,R$3)</f>
        <v>0</v>
      </c>
      <c r="S51" s="84">
        <f>COUNTIF('Men''s First Reserve'!$D:$D,R$3)</f>
        <v>0</v>
      </c>
      <c r="T51" s="78">
        <f>COUNTIF('Men''s First Reserve'!$B:$B,T$3)</f>
        <v>0</v>
      </c>
      <c r="U51" s="84">
        <f>COUNTIF('Men''s First Reserve'!$D:$D,T$3)</f>
        <v>0</v>
      </c>
      <c r="V51" s="78">
        <f>COUNTIF('Men''s First Reserve'!$B:$B,V$3)</f>
        <v>0</v>
      </c>
      <c r="W51" s="84">
        <f>COUNTIF('Men''s First Reserve'!$D:$D,V$3)</f>
        <v>0</v>
      </c>
      <c r="X51" s="78">
        <f>COUNTIF('Men''s First Reserve'!$B:$B,X$3)</f>
        <v>0</v>
      </c>
      <c r="Y51" s="84">
        <f>COUNTIF('Men''s First Reserve'!$D:$D,X$3)</f>
        <v>0</v>
      </c>
      <c r="Z51" s="78">
        <f>COUNTIF('Men''s First Reserve'!$B:$B,Z$3)</f>
        <v>0</v>
      </c>
      <c r="AA51" s="84">
        <f>COUNTIF('Men''s First Reserve'!$D:$D,Z$3)</f>
        <v>0</v>
      </c>
      <c r="AB51" s="78">
        <f>COUNTIF('Men''s First Reserve'!$B:$B,AB$3)</f>
        <v>0</v>
      </c>
      <c r="AC51" s="84">
        <f>COUNTIF('Men''s First Reserve'!$D:$D,AB$3)</f>
        <v>0</v>
      </c>
      <c r="AD51" s="78">
        <f>COUNTIF('Men''s First Reserve'!$B:$B,AD$3)</f>
        <v>0</v>
      </c>
      <c r="AE51" s="84">
        <f>COUNTIF('Men''s First Reserve'!$D:$D,AD$3)</f>
        <v>0</v>
      </c>
      <c r="AF51" s="78">
        <f>COUNTIF('Men''s First Reserve'!$B:$B,AF$3)</f>
        <v>0</v>
      </c>
      <c r="AG51" s="84">
        <f>COUNTIF('Men''s First Reserve'!$D:$D,AF$3)</f>
        <v>0</v>
      </c>
      <c r="AH51" s="78">
        <f>COUNTIF('Men''s First Reserve'!$B:$B,AH$3)</f>
        <v>0</v>
      </c>
      <c r="AI51" s="84">
        <f>COUNTIF('Men''s First Reserve'!$D:$D,AH$3)</f>
        <v>0</v>
      </c>
      <c r="AJ51" s="78">
        <f>COUNTIF('Men''s First Reserve'!$B:$B,AJ$3)</f>
        <v>0</v>
      </c>
      <c r="AK51" s="84">
        <f>COUNTIF('Men''s First Reserve'!$D:$D,AJ$3)</f>
        <v>0</v>
      </c>
      <c r="AL51" s="78">
        <f>COUNTIF('Men''s First Reserve'!$B:$B,AL$3)</f>
        <v>0</v>
      </c>
      <c r="AM51" s="84">
        <f>COUNTIF('Men''s First Reserve'!$D:$D,AL$3)</f>
        <v>0</v>
      </c>
      <c r="AN51" s="78">
        <f>COUNTIF('Men''s First Reserve'!$B:$B,AN$3)</f>
        <v>0</v>
      </c>
      <c r="AO51" s="84">
        <f>COUNTIF('Men''s First Reserve'!$D:$D,AN$3)</f>
        <v>0</v>
      </c>
      <c r="AP51" s="78">
        <f>COUNTIF('Men''s First Reserve'!$B:$B,AP$3)</f>
        <v>0</v>
      </c>
      <c r="AQ51" s="84">
        <f>COUNTIF('Men''s First Reserve'!$D:$D,AP$3)</f>
        <v>0</v>
      </c>
      <c r="AR51" s="78">
        <f>COUNTIF('Men''s First Reserve'!$B:$B,AR$3)</f>
        <v>0</v>
      </c>
      <c r="AS51" s="84">
        <f>COUNTIF('Men''s First Reserve'!$D:$D,AR$3)</f>
        <v>0</v>
      </c>
      <c r="AT51" s="78">
        <f>COUNTIF('Men''s First Reserve'!$B:$B,AT$3)</f>
        <v>0</v>
      </c>
      <c r="AU51" s="84">
        <f>COUNTIF('Men''s First Reserve'!$D:$D,AT$3)</f>
        <v>0</v>
      </c>
      <c r="AV51" s="78">
        <f>COUNTIF('Men''s First Reserve'!$B:$B,AV$3)</f>
        <v>0</v>
      </c>
      <c r="AW51" s="84">
        <f>COUNTIF('Men''s First Reserve'!$D:$D,AV$3)</f>
        <v>0</v>
      </c>
      <c r="AX51" s="78">
        <f>COUNTIF('Men''s First Reserve'!$B:$B,AX$3)</f>
        <v>0</v>
      </c>
      <c r="AY51" s="84">
        <f>COUNTIF('Men''s First Reserve'!$D:$D,AX$3)</f>
        <v>0</v>
      </c>
      <c r="AZ51" s="78">
        <f>COUNTIF('Men''s First Reserve'!$B:$B,AZ$3)</f>
        <v>0</v>
      </c>
      <c r="BA51" s="84">
        <f>COUNTIF('Men''s First Reserve'!$D:$D,AZ$3)</f>
        <v>0</v>
      </c>
      <c r="BB51" s="78">
        <f>COUNTIF('Men''s First Reserve'!$B:$B,BB$3)</f>
        <v>3</v>
      </c>
      <c r="BC51" s="84">
        <f>COUNTIF('Men''s First Reserve'!$D:$D,BB$3)</f>
        <v>3</v>
      </c>
      <c r="BD51" s="78">
        <f>COUNTIF('Men''s First Reserve'!$B:$B,BD$3)</f>
        <v>0</v>
      </c>
      <c r="BE51" s="84">
        <f>COUNTIF('Men''s First Reserve'!$D:$D,BD$3)</f>
        <v>0</v>
      </c>
      <c r="BF51" s="78">
        <f>COUNTIF('Men''s First Reserve'!$B:$B,BF$3)</f>
        <v>0</v>
      </c>
      <c r="BG51" s="84">
        <f>COUNTIF('Men''s First Reserve'!$D:$D,BF$3)</f>
        <v>0</v>
      </c>
      <c r="BH51" s="78">
        <f>COUNTIF('Men''s First Reserve'!$B:$B,BH$3)</f>
        <v>0</v>
      </c>
      <c r="BI51" s="84">
        <f>COUNTIF('Men''s First Reserve'!$D:$D,BH$3)</f>
        <v>0</v>
      </c>
      <c r="BJ51" s="78">
        <f>COUNTIF('Men''s First Reserve'!$B:$B,BJ$3)</f>
        <v>1</v>
      </c>
      <c r="BK51" s="144">
        <f>COUNTIF('Men''s First Reserve'!$D:$D,BJ$3)</f>
        <v>0</v>
      </c>
      <c r="BL51" s="78">
        <f>COUNTIF('Men''s First Reserve'!$B:$B,BL$3)</f>
        <v>0</v>
      </c>
      <c r="BM51" s="144">
        <f>COUNTIF('Men''s First Reserve'!$D:$D,BL$3)</f>
        <v>0</v>
      </c>
      <c r="BN51" s="78">
        <f>COUNTIF('Men''s First Reserve'!$B:$B,BN$3)</f>
        <v>0</v>
      </c>
      <c r="BO51" s="144">
        <f>COUNTIF('Men''s First Reserve'!$D:$D,BN$3)</f>
        <v>0</v>
      </c>
      <c r="BP51" s="78">
        <f>COUNTIF('Men''s First Reserve'!$B:$B,BP$3)</f>
        <v>0</v>
      </c>
      <c r="BQ51" s="144">
        <f>COUNTIF('Men''s First Reserve'!$D:$D,BP$3)</f>
        <v>0</v>
      </c>
      <c r="BR51" s="78">
        <f>COUNTIF('Men''s First Reserve'!$B:$B,BR$3)</f>
        <v>0</v>
      </c>
      <c r="BS51" s="144">
        <f>COUNTIF('Men''s First Reserve'!$D:$D,BR$3)</f>
        <v>0</v>
      </c>
      <c r="BT51" s="78">
        <f>COUNTIF('Men''s First Reserve'!$B:$B,BT$3)</f>
        <v>0</v>
      </c>
      <c r="BU51" s="144">
        <f>COUNTIF('Men''s First Reserve'!$D:$D,BT$3)</f>
        <v>0</v>
      </c>
      <c r="BV51" s="78">
        <f>COUNTIF('Men''s First Reserve'!$B:$B,BV$3)</f>
        <v>0</v>
      </c>
      <c r="BW51" s="144">
        <f>COUNTIF('Men''s First Reserve'!$D:$D,BV$3)</f>
        <v>0</v>
      </c>
      <c r="BX51" s="75"/>
      <c r="BY51" s="75"/>
      <c r="BZ51" s="75"/>
      <c r="CA51" s="75"/>
      <c r="CB51" s="75"/>
      <c r="CC51" s="75"/>
      <c r="CD51" s="75"/>
      <c r="CE51" s="75"/>
      <c r="CF51" s="75"/>
      <c r="CG51" s="75"/>
      <c r="CH51" s="75"/>
      <c r="CI51" s="75"/>
      <c r="CJ51" s="75"/>
      <c r="CK51" s="75"/>
      <c r="CL51" s="75"/>
      <c r="CM51" s="75"/>
      <c r="CN51" s="75"/>
      <c r="CO51" s="75"/>
      <c r="CP51" s="75"/>
      <c r="CQ51" s="75"/>
    </row>
    <row r="52" spans="1:95" s="57" customFormat="1" ht="20.100000000000001" customHeight="1" x14ac:dyDescent="0.3">
      <c r="A52" s="156" t="s">
        <v>878</v>
      </c>
      <c r="B52" s="76">
        <f>SUM(H52+J52+L52+N52+'Statistics Overview'!J53+R52++T52+V52+X52+Z52+AB52+AD52+AF52+AH52+AJ52+AL52+AN52+AP52+AR52+AT52+AV52+AX52+AZ52+BB52+BD52+BF52+BH52+BJ52,BL52,BN52,BP52,BR52,BT52,BV52)</f>
        <v>0</v>
      </c>
      <c r="C52" s="77">
        <f>SUM(I52+K52+M52+O52+'Statistics Overview'!K53+S52+U52+W52+Y52+AA52+AC52+AE52+AG52+AI52+AK52+AM52+AO52+AQ52+AS52+AU52+AW52+AY52+BA52+BC52+BE52+BG52+BI52+BK52,BO52,BQ52,BS52,BU52,BW52)</f>
        <v>0</v>
      </c>
      <c r="D52" s="167">
        <f>B52+'Statistics Overview'!B53+3</f>
        <v>6</v>
      </c>
      <c r="E52" s="74">
        <f>C52+'Statistics Overview'!C53+3</f>
        <v>6</v>
      </c>
      <c r="F52" s="168">
        <f>COUNTIF('Men''s Second Reserve'!$B:$B,F$3)</f>
        <v>6</v>
      </c>
      <c r="G52" s="162">
        <f>COUNTIF('Men''s Second Reserve'!$D:$D,F$3)</f>
        <v>5</v>
      </c>
      <c r="H52" s="168">
        <f>COUNTIF('Men''s Second Reserve'!$B:$B,H$3)</f>
        <v>0</v>
      </c>
      <c r="I52" s="162">
        <f>COUNTIF('Men''s Second Reserve'!$D:$D,H$3)</f>
        <v>0</v>
      </c>
      <c r="J52" s="168">
        <f>COUNTIF('Men''s Second Reserve'!$B:$B,J$3)</f>
        <v>0</v>
      </c>
      <c r="K52" s="162">
        <f>COUNTIF('Men''s Second Reserve'!$D:$D,J$3)</f>
        <v>0</v>
      </c>
      <c r="L52" s="168">
        <f>COUNTIF('Men''s Second Reserve'!$B:$B,L$3)</f>
        <v>0</v>
      </c>
      <c r="M52" s="162">
        <f>COUNTIF('Men''s Second Reserve'!$D:$D,L$3)</f>
        <v>0</v>
      </c>
      <c r="N52" s="168">
        <f>COUNTIF('Men''s Second Reserve'!$B:$B,N$3)</f>
        <v>0</v>
      </c>
      <c r="O52" s="162">
        <f>COUNTIF('Men''s Second Reserve'!$D:$D,N$3)</f>
        <v>0</v>
      </c>
      <c r="R52" s="168">
        <f>COUNTIF('Men''s Second Reserve'!$B:$B,R$3)</f>
        <v>0</v>
      </c>
      <c r="S52" s="162">
        <f>COUNTIF('Men''s Second Reserve'!$D:$D,R$3)</f>
        <v>0</v>
      </c>
      <c r="T52" s="168">
        <f>COUNTIF('Men''s Second Reserve'!$B:$B,T$3)</f>
        <v>0</v>
      </c>
      <c r="U52" s="162">
        <f>COUNTIF('Men''s Second Reserve'!$D:$D,T$3)</f>
        <v>0</v>
      </c>
      <c r="V52" s="168">
        <f>COUNTIF('Men''s Second Reserve'!$B:$B,V$3)</f>
        <v>0</v>
      </c>
      <c r="W52" s="162">
        <f>COUNTIF('Men''s Second Reserve'!$D:$D,V$3)</f>
        <v>0</v>
      </c>
      <c r="X52" s="168">
        <f>COUNTIF('Men''s Second Reserve'!$B:$B,X$3)</f>
        <v>0</v>
      </c>
      <c r="Y52" s="162">
        <f>COUNTIF('Men''s Second Reserve'!$D:$D,X$3)</f>
        <v>0</v>
      </c>
      <c r="Z52" s="168">
        <f>COUNTIF('Men''s Second Reserve'!$B:$B,Z$3)</f>
        <v>0</v>
      </c>
      <c r="AA52" s="162">
        <f>COUNTIF('Men''s Second Reserve'!$D:$D,Z$3)</f>
        <v>0</v>
      </c>
      <c r="AB52" s="168">
        <f>COUNTIF('Men''s Second Reserve'!$B:$B,AB$3)</f>
        <v>0</v>
      </c>
      <c r="AC52" s="162">
        <f>COUNTIF('Men''s Second Reserve'!$D:$D,AB$3)</f>
        <v>0</v>
      </c>
      <c r="AD52" s="168">
        <f>COUNTIF('Men''s Second Reserve'!$B:$B,AD$3)</f>
        <v>0</v>
      </c>
      <c r="AE52" s="162">
        <f>COUNTIF('Men''s Second Reserve'!$D:$D,AD$3)</f>
        <v>0</v>
      </c>
      <c r="AF52" s="168">
        <f>COUNTIF('Men''s Second Reserve'!$B:$B,AF$3)</f>
        <v>0</v>
      </c>
      <c r="AG52" s="162">
        <f>COUNTIF('Men''s Second Reserve'!$D:$D,AF$3)</f>
        <v>0</v>
      </c>
      <c r="AH52" s="168">
        <f>COUNTIF('Men''s Second Reserve'!$B:$B,AH$3)</f>
        <v>0</v>
      </c>
      <c r="AI52" s="162">
        <f>COUNTIF('Men''s Second Reserve'!$D:$D,AH$3)</f>
        <v>0</v>
      </c>
      <c r="AJ52" s="168">
        <f>COUNTIF('Men''s Second Reserve'!$B:$B,AJ$3)</f>
        <v>0</v>
      </c>
      <c r="AK52" s="162">
        <f>COUNTIF('Men''s Second Reserve'!$D:$D,AJ$3)</f>
        <v>0</v>
      </c>
      <c r="AL52" s="168">
        <f>COUNTIF('Men''s Second Reserve'!$B:$B,AL$3)</f>
        <v>0</v>
      </c>
      <c r="AM52" s="162">
        <f>COUNTIF('Men''s Second Reserve'!$D:$D,AL$3)</f>
        <v>0</v>
      </c>
      <c r="AN52" s="168">
        <f>COUNTIF('Men''s Second Reserve'!$B:$B,AN$3)</f>
        <v>0</v>
      </c>
      <c r="AO52" s="162">
        <f>COUNTIF('Men''s Second Reserve'!$D:$D,AN$3)</f>
        <v>0</v>
      </c>
      <c r="AP52" s="168">
        <f>COUNTIF('Men''s Second Reserve'!$B:$B,AP$3)</f>
        <v>0</v>
      </c>
      <c r="AQ52" s="162">
        <f>COUNTIF('Men''s Second Reserve'!$D:$D,AP$3)</f>
        <v>0</v>
      </c>
      <c r="AR52" s="168">
        <f>COUNTIF('Men''s Second Reserve'!$B:$B,AR$3)</f>
        <v>0</v>
      </c>
      <c r="AS52" s="162">
        <f>COUNTIF('Men''s Second Reserve'!$D:$D,AR$3)</f>
        <v>0</v>
      </c>
      <c r="AT52" s="168">
        <f>COUNTIF('Men''s Second Reserve'!$B:$B,AT$3)</f>
        <v>0</v>
      </c>
      <c r="AU52" s="162">
        <f>COUNTIF('Men''s Second Reserve'!$D:$D,AT$3)</f>
        <v>0</v>
      </c>
      <c r="AV52" s="168">
        <f>COUNTIF('Men''s Second Reserve'!$B:$B,AV$3)</f>
        <v>0</v>
      </c>
      <c r="AW52" s="162">
        <f>COUNTIF('Men''s Second Reserve'!$D:$D,AV$3)</f>
        <v>0</v>
      </c>
      <c r="AX52" s="168">
        <f>COUNTIF('Men''s Second Reserve'!$B:$B,AX$3)</f>
        <v>0</v>
      </c>
      <c r="AY52" s="162">
        <f>COUNTIF('Men''s Second Reserve'!$D:$D,AX$3)</f>
        <v>0</v>
      </c>
      <c r="AZ52" s="168">
        <f>COUNTIF('Men''s Second Reserve'!$B:$B,AZ$3)</f>
        <v>0</v>
      </c>
      <c r="BA52" s="162">
        <f>COUNTIF('Men''s Second Reserve'!$D:$D,AZ$3)</f>
        <v>0</v>
      </c>
      <c r="BB52" s="168">
        <f>COUNTIF('Men''s Second Reserve'!$B:$B,BB$3)</f>
        <v>0</v>
      </c>
      <c r="BC52" s="162">
        <f>COUNTIF('Men''s Second Reserve'!$D:$D,BB$3)</f>
        <v>0</v>
      </c>
      <c r="BD52" s="168">
        <f>COUNTIF('Men''s Second Reserve'!$B:$B,BD$3)</f>
        <v>0</v>
      </c>
      <c r="BE52" s="162">
        <f>COUNTIF('Men''s Second Reserve'!$D:$D,BD$3)</f>
        <v>0</v>
      </c>
      <c r="BF52" s="168">
        <f>COUNTIF('Men''s Second Reserve'!$B:$B,BF$3)</f>
        <v>0</v>
      </c>
      <c r="BG52" s="162">
        <f>COUNTIF('Men''s Second Reserve'!$D:$D,BF$3)</f>
        <v>0</v>
      </c>
      <c r="BH52" s="168">
        <f>COUNTIF('Men''s Second Reserve'!$B:$B,BH$3)</f>
        <v>0</v>
      </c>
      <c r="BI52" s="162">
        <f>COUNTIF('Men''s Second Reserve'!$D:$D,BH$3)</f>
        <v>0</v>
      </c>
      <c r="BJ52" s="168">
        <f>COUNTIF('Men''s Second Reserve'!$B:$B,BJ$3)</f>
        <v>0</v>
      </c>
      <c r="BK52" s="170">
        <f>COUNTIF('Men''s Second Reserve'!$D:$D,BJ$3)</f>
        <v>0</v>
      </c>
      <c r="BL52" s="168">
        <f>COUNTIF('Men''s Second Reserve'!$B:$B,BL$3)</f>
        <v>0</v>
      </c>
      <c r="BM52" s="170">
        <f>COUNTIF('Men''s Second Reserve'!$D:$D,BL$3)</f>
        <v>0</v>
      </c>
      <c r="BN52" s="168">
        <f>COUNTIF('Men''s Second Reserve'!$B:$B,BN$3)</f>
        <v>0</v>
      </c>
      <c r="BO52" s="170">
        <f>COUNTIF('Men''s Second Reserve'!$D:$D,BN$3)</f>
        <v>0</v>
      </c>
      <c r="BP52" s="168">
        <f>COUNTIF('Men''s Second Reserve'!$B:$B,BP$3)</f>
        <v>0</v>
      </c>
      <c r="BQ52" s="170">
        <f>COUNTIF('Men''s Second Reserve'!$D:$D,BP$3)</f>
        <v>0</v>
      </c>
      <c r="BR52" s="168">
        <f>COUNTIF('Men''s Second Reserve'!$B:$B,BR$3)</f>
        <v>0</v>
      </c>
      <c r="BS52" s="170">
        <f>COUNTIF('Men''s Second Reserve'!$D:$D,BR$3)</f>
        <v>0</v>
      </c>
      <c r="BT52" s="168">
        <f>COUNTIF('Men''s Second Reserve'!$B:$B,BT$3)</f>
        <v>0</v>
      </c>
      <c r="BU52" s="170">
        <f>COUNTIF('Men''s Second Reserve'!$D:$D,BT$3)</f>
        <v>0</v>
      </c>
      <c r="BV52" s="168">
        <f>COUNTIF('Men''s Second Reserve'!$B:$B,BV$3)</f>
        <v>0</v>
      </c>
      <c r="BW52" s="170">
        <f>COUNTIF('Men''s Second Reserve'!$D:$D,BV$3)</f>
        <v>0</v>
      </c>
      <c r="BX52" s="75"/>
      <c r="BY52" s="75"/>
      <c r="BZ52" s="75"/>
      <c r="CA52" s="75"/>
      <c r="CB52" s="75"/>
      <c r="CC52" s="75"/>
      <c r="CD52" s="75"/>
      <c r="CE52" s="75"/>
      <c r="CF52" s="75"/>
      <c r="CG52" s="75"/>
      <c r="CH52" s="75"/>
      <c r="CI52" s="75"/>
      <c r="CJ52" s="75"/>
      <c r="CK52" s="75"/>
      <c r="CL52" s="75"/>
      <c r="CM52" s="75"/>
      <c r="CN52" s="75"/>
      <c r="CO52" s="75"/>
      <c r="CP52" s="75"/>
      <c r="CQ52" s="75"/>
    </row>
    <row r="53" spans="1:95" s="57" customFormat="1" ht="20.100000000000001" customHeight="1" x14ac:dyDescent="0.3">
      <c r="A53" s="156" t="s">
        <v>826</v>
      </c>
      <c r="B53" s="76">
        <f>SUM(H53+J53+L53+N53+'Statistics Overview'!J54+R53++T53+V53+X53+Z53+AB53+AD53+AF53+AH53+AJ53+AL53+AN53+AP53+AR53+AT53+AV53+AX53+AZ53+BB53+BD53+BF53+BH53+BJ53,BL53,BN53,BP53,BR53,BT53,BV53)</f>
        <v>0</v>
      </c>
      <c r="C53" s="77">
        <f>SUM(I53+K53+M53+O53+'Statistics Overview'!K54+S53+U53+W53+Y53+AA53+AC53+AE53+AG53+AI53+AK53+AM53+AO53+AQ53+AS53+AU53+AW53+AY53+BA53+BC53+BE53+BG53+BI53+BK53,BO53,BQ53,BS53,BU53,BW53)</f>
        <v>1</v>
      </c>
      <c r="D53" s="167">
        <f>B53+'Statistics Overview'!B54+3</f>
        <v>13</v>
      </c>
      <c r="E53" s="74">
        <f>C53+'Statistics Overview'!C54+3</f>
        <v>13</v>
      </c>
      <c r="F53" s="168">
        <f>COUNTIF('Men''s Over 35''s'!$B:$B,F$3)</f>
        <v>13</v>
      </c>
      <c r="G53" s="84">
        <f>COUNTIF('Men''s Over 35''s'!$D:$D,F$3)</f>
        <v>12</v>
      </c>
      <c r="H53" s="168">
        <f>COUNTIF('Men''s Over 35''s'!$B:$B,H$3)</f>
        <v>0</v>
      </c>
      <c r="I53" s="84">
        <f>COUNTIF('Men''s Over 35''s'!$D:$D,H$3)</f>
        <v>0</v>
      </c>
      <c r="J53" s="78">
        <f>COUNTIF('Men''s Over 35''s'!$B:$B,J$3)</f>
        <v>0</v>
      </c>
      <c r="K53" s="84">
        <f>COUNTIF('Men''s Over 35''s'!$D:$D,J$3)</f>
        <v>0</v>
      </c>
      <c r="L53" s="78">
        <f>COUNTIF('Men''s Over 35''s'!$B:$B,L$3)</f>
        <v>0</v>
      </c>
      <c r="M53" s="84">
        <f>COUNTIF('Men''s Over 35''s'!$D:$D,L$3)</f>
        <v>1</v>
      </c>
      <c r="N53" s="78">
        <f>COUNTIF('Men''s Over 35''s'!$B:$B,N$3)</f>
        <v>0</v>
      </c>
      <c r="O53" s="84">
        <f>COUNTIF('Men''s Over 35''s'!$D:$D,N$3)</f>
        <v>0</v>
      </c>
      <c r="R53" s="78">
        <f>COUNTIF('Men''s Over 35''s'!$B:$B,R$3)</f>
        <v>0</v>
      </c>
      <c r="S53" s="84">
        <f>COUNTIF('Men''s Over 35''s'!$D:$D,R$3)</f>
        <v>0</v>
      </c>
      <c r="T53" s="78">
        <f>COUNTIF('Men''s Over 35''s'!$B:$B,T$3)</f>
        <v>0</v>
      </c>
      <c r="U53" s="84">
        <f>COUNTIF('Men''s Over 35''s'!$D:$D,T$3)</f>
        <v>0</v>
      </c>
      <c r="V53" s="78">
        <f>COUNTIF('Men''s Over 35''s'!$B:$B,V$3)</f>
        <v>0</v>
      </c>
      <c r="W53" s="84">
        <f>COUNTIF('Men''s Over 35''s'!$D:$D,V$3)</f>
        <v>0</v>
      </c>
      <c r="X53" s="78">
        <f>COUNTIF('Men''s Over 35''s'!$B:$B,X$3)</f>
        <v>0</v>
      </c>
      <c r="Y53" s="84">
        <f>COUNTIF('Men''s Over 35''s'!$D:$D,X$3)</f>
        <v>0</v>
      </c>
      <c r="Z53" s="78">
        <f>COUNTIF('Men''s Over 35''s'!$B:$B,Z$3)</f>
        <v>0</v>
      </c>
      <c r="AA53" s="84">
        <f>COUNTIF('Men''s Over 35''s'!$D:$D,Z$3)</f>
        <v>0</v>
      </c>
      <c r="AB53" s="78">
        <f>COUNTIF('Men''s Over 35''s'!$B:$B,AB$3)</f>
        <v>0</v>
      </c>
      <c r="AC53" s="84">
        <f>COUNTIF('Men''s Over 35''s'!$D:$D,AB$3)</f>
        <v>0</v>
      </c>
      <c r="AD53" s="78">
        <f>COUNTIF('Men''s Over 35''s'!$B:$B,AD$3)</f>
        <v>0</v>
      </c>
      <c r="AE53" s="84">
        <f>COUNTIF('Men''s Over 35''s'!$D:$D,AD$3)</f>
        <v>0</v>
      </c>
      <c r="AF53" s="78">
        <f>COUNTIF('Men''s Over 35''s'!$B:$B,AF$3)</f>
        <v>0</v>
      </c>
      <c r="AG53" s="84">
        <f>COUNTIF('Men''s Over 35''s'!$D:$D,AF$3)</f>
        <v>0</v>
      </c>
      <c r="AH53" s="78">
        <f>COUNTIF('Men''s Over 35''s'!$B:$B,AH$3)</f>
        <v>0</v>
      </c>
      <c r="AI53" s="84">
        <f>COUNTIF('Men''s Over 35''s'!$D:$D,AH$3)</f>
        <v>0</v>
      </c>
      <c r="AJ53" s="78">
        <f>COUNTIF('Men''s Over 35''s'!$B:$B,AJ$3)</f>
        <v>0</v>
      </c>
      <c r="AK53" s="84">
        <f>COUNTIF('Men''s Over 35''s'!$D:$D,AJ$3)</f>
        <v>0</v>
      </c>
      <c r="AL53" s="78">
        <f>COUNTIF('Men''s Over 35''s'!$B:$B,AL$3)</f>
        <v>0</v>
      </c>
      <c r="AM53" s="84">
        <f>COUNTIF('Men''s Over 35''s'!$D:$D,AL$3)</f>
        <v>0</v>
      </c>
      <c r="AN53" s="78">
        <f>COUNTIF('Men''s Over 35''s'!$B:$B,AN$3)</f>
        <v>0</v>
      </c>
      <c r="AO53" s="84">
        <f>COUNTIF('Men''s Over 35''s'!$D:$D,AN$3)</f>
        <v>0</v>
      </c>
      <c r="AP53" s="78">
        <f>COUNTIF('Men''s Over 35''s'!$B:$B,AP$3)</f>
        <v>0</v>
      </c>
      <c r="AQ53" s="84">
        <f>COUNTIF('Men''s Over 35''s'!$D:$D,AP$3)</f>
        <v>0</v>
      </c>
      <c r="AR53" s="78">
        <f>COUNTIF('Men''s Over 35''s'!$B:$B,AR$3)</f>
        <v>0</v>
      </c>
      <c r="AS53" s="84">
        <f>COUNTIF('Men''s Over 35''s'!$D:$D,AR$3)</f>
        <v>0</v>
      </c>
      <c r="AT53" s="78">
        <f>COUNTIF('Men''s Over 35''s'!$B:$B,AT$3)</f>
        <v>0</v>
      </c>
      <c r="AU53" s="84">
        <f>COUNTIF('Men''s Over 35''s'!$D:$D,AT$3)</f>
        <v>0</v>
      </c>
      <c r="AV53" s="78">
        <f>COUNTIF('Men''s Over 35''s'!$B:$B,AV$3)</f>
        <v>0</v>
      </c>
      <c r="AW53" s="84">
        <f>COUNTIF('Men''s Over 35''s'!$D:$D,AV$3)</f>
        <v>0</v>
      </c>
      <c r="AX53" s="78">
        <f>COUNTIF('Men''s Over 35''s'!$B:$B,AX$3)</f>
        <v>0</v>
      </c>
      <c r="AY53" s="84">
        <f>COUNTIF('Men''s Over 35''s'!$D:$D,AX$3)</f>
        <v>0</v>
      </c>
      <c r="AZ53" s="78">
        <f>COUNTIF('Men''s Over 35''s'!$B:$B,AZ$3)</f>
        <v>0</v>
      </c>
      <c r="BA53" s="84">
        <f>COUNTIF('Men''s Over 35''s'!$D:$D,AZ$3)</f>
        <v>0</v>
      </c>
      <c r="BB53" s="78">
        <f>COUNTIF('Men''s Over 35''s'!$B:$B,BB$3)</f>
        <v>0</v>
      </c>
      <c r="BC53" s="84">
        <f>COUNTIF('Men''s Over 35''s'!$D:$D,BB$3)</f>
        <v>0</v>
      </c>
      <c r="BD53" s="78">
        <f>COUNTIF('Men''s Over 35''s'!$B:$B,BD$3)</f>
        <v>0</v>
      </c>
      <c r="BE53" s="84">
        <f>COUNTIF('Men''s Over 35''s'!$D:$D,BD$3)</f>
        <v>0</v>
      </c>
      <c r="BF53" s="78">
        <f>COUNTIF('Men''s Over 35''s'!$B:$B,BF$3)</f>
        <v>0</v>
      </c>
      <c r="BG53" s="84">
        <f>COUNTIF('Men''s Over 35''s'!$D:$D,BF$3)</f>
        <v>0</v>
      </c>
      <c r="BH53" s="78">
        <f>COUNTIF('Men''s Over 35''s'!$B:$B,BH$3)</f>
        <v>0</v>
      </c>
      <c r="BI53" s="84">
        <f>COUNTIF('Men''s Over 35''s'!$D:$D,BH$3)</f>
        <v>0</v>
      </c>
      <c r="BJ53" s="78">
        <f>COUNTIF('Men''s Over 35''s'!$B:$B,BJ$3)</f>
        <v>0</v>
      </c>
      <c r="BK53" s="144">
        <f>COUNTIF('Men''s Over 35''s'!$D:$D,BJ$3)</f>
        <v>0</v>
      </c>
      <c r="BL53" s="78">
        <f>COUNTIF('Men''s Over 35''s'!$B:$B,BL$3)</f>
        <v>0</v>
      </c>
      <c r="BM53" s="144">
        <f>COUNTIF('Men''s Over 35''s'!$D:$D,BL$3)</f>
        <v>0</v>
      </c>
      <c r="BN53" s="78">
        <f>COUNTIF('Men''s Over 35''s'!$B:$B,BN$3)</f>
        <v>0</v>
      </c>
      <c r="BO53" s="144">
        <f>COUNTIF('Men''s Over 35''s'!$D:$D,BN$3)</f>
        <v>0</v>
      </c>
      <c r="BP53" s="78">
        <f>COUNTIF('Men''s Over 35''s'!$B:$B,BP$3)</f>
        <v>0</v>
      </c>
      <c r="BQ53" s="144">
        <f>COUNTIF('Men''s Over 35''s'!$D:$D,BP$3)</f>
        <v>0</v>
      </c>
      <c r="BR53" s="78">
        <f>COUNTIF('Men''s Over 35''s'!$B:$B,BR$3)</f>
        <v>0</v>
      </c>
      <c r="BS53" s="144">
        <f>COUNTIF('Men''s Over 35''s'!$D:$D,BR$3)</f>
        <v>0</v>
      </c>
      <c r="BT53" s="78">
        <f>COUNTIF('Men''s Over 35''s'!$B:$B,BT$3)</f>
        <v>0</v>
      </c>
      <c r="BU53" s="144">
        <f>COUNTIF('Men''s Over 35''s'!$D:$D,BT$3)</f>
        <v>0</v>
      </c>
      <c r="BV53" s="78">
        <f>COUNTIF('Men''s Over 35''s'!$B:$B,BV$3)</f>
        <v>0</v>
      </c>
      <c r="BW53" s="144">
        <f>COUNTIF('Men''s Over 35''s'!$D:$D,BV$3)</f>
        <v>0</v>
      </c>
      <c r="BX53" s="75"/>
      <c r="BY53" s="75"/>
      <c r="BZ53" s="75"/>
      <c r="CA53" s="75"/>
      <c r="CB53" s="75"/>
      <c r="CC53" s="75"/>
      <c r="CD53" s="75"/>
      <c r="CE53" s="75"/>
      <c r="CF53" s="75"/>
      <c r="CG53" s="75"/>
      <c r="CH53" s="75"/>
      <c r="CI53" s="75"/>
      <c r="CJ53" s="75"/>
      <c r="CK53" s="75"/>
      <c r="CL53" s="75"/>
      <c r="CM53" s="75"/>
      <c r="CN53" s="75"/>
      <c r="CO53" s="75"/>
      <c r="CP53" s="75"/>
      <c r="CQ53" s="75"/>
    </row>
    <row r="54" spans="1:95" s="57" customFormat="1" ht="20.100000000000001" customHeight="1" x14ac:dyDescent="0.3">
      <c r="A54" s="156" t="s">
        <v>827</v>
      </c>
      <c r="B54" s="76">
        <f>SUM(H54+J54+L54+N54+'Statistics Overview'!J55+R54++T54+V54+X54+Z54+AB54+AD54+AF54+AH54+AJ54+AL54+AN54+AP54+AR54+AT54+AV54+AX54+AZ54+BB54+BD54+BF54+BH54+BJ54,BL54,BN54,BP54,BR54,BT54,BV54)</f>
        <v>6</v>
      </c>
      <c r="C54" s="77">
        <f>SUM(I54+K54+M54+O54+'Statistics Overview'!K55+S54+U54+W54+Y54+AA54+AC54+AE54+AG54+AI54+AK54+AM54+AO54+AQ54+AS54+AU54+AW54+AY54+BA54+BC54+BE54+BG54+BI54+BK54,BO54,BQ54,BS54,BU54,BW54)</f>
        <v>6</v>
      </c>
      <c r="D54" s="167">
        <f>B54+'Statistics Overview'!B55+3</f>
        <v>48</v>
      </c>
      <c r="E54" s="74">
        <f>C54+'Statistics Overview'!C55+3</f>
        <v>41</v>
      </c>
      <c r="F54" s="168">
        <f>COUNTIF('Grade 11 Div. 1'!$B:$B,F$3)</f>
        <v>48</v>
      </c>
      <c r="G54" s="84">
        <f>COUNTIF('Grade 11 Div. 1'!$D:$D,F$3)</f>
        <v>40</v>
      </c>
      <c r="H54" s="168">
        <f>COUNTIF('Grade 11 Div. 1'!$B:$B,H$3)</f>
        <v>0</v>
      </c>
      <c r="I54" s="84">
        <f>COUNTIF('Grade 11 Div. 1'!$D:$D,H$3)</f>
        <v>0</v>
      </c>
      <c r="J54" s="78">
        <f>COUNTIF('Grade 11 Div. 1'!$B:$B,J$3)</f>
        <v>0</v>
      </c>
      <c r="K54" s="84">
        <f>COUNTIF('Grade 11 Div. 1'!$D:$D,J$3)</f>
        <v>0</v>
      </c>
      <c r="L54" s="78">
        <f>COUNTIF('Grade 11 Div. 1'!$B:$B,L$3)</f>
        <v>0</v>
      </c>
      <c r="M54" s="84">
        <f>COUNTIF('Grade 11 Div. 1'!$D:$D,L$3)</f>
        <v>0</v>
      </c>
      <c r="N54" s="78">
        <f>COUNTIF('Grade 11 Div. 1'!$B:$B,N$3)</f>
        <v>0</v>
      </c>
      <c r="O54" s="84">
        <f>COUNTIF('Grade 11 Div. 1'!$D:$D,N$3)</f>
        <v>0</v>
      </c>
      <c r="R54" s="78">
        <f>COUNTIF('Grade 11 Div. 1'!$B:$B,R$3)</f>
        <v>0</v>
      </c>
      <c r="S54" s="84">
        <f>COUNTIF('Grade 11 Div. 1'!$D:$D,R$3)</f>
        <v>0</v>
      </c>
      <c r="T54" s="78">
        <f>COUNTIF('Grade 11 Div. 1'!$B:$B,T$3)</f>
        <v>0</v>
      </c>
      <c r="U54" s="84">
        <f>COUNTIF('Grade 11 Div. 1'!$D:$D,T$3)</f>
        <v>0</v>
      </c>
      <c r="V54" s="78">
        <f>COUNTIF('Grade 11 Div. 1'!$B:$B,V$3)</f>
        <v>0</v>
      </c>
      <c r="W54" s="84">
        <f>COUNTIF('Grade 11 Div. 1'!$D:$D,V$3)</f>
        <v>0</v>
      </c>
      <c r="X54" s="78">
        <f>COUNTIF('Grade 11 Div. 1'!$B:$B,X$3)</f>
        <v>2</v>
      </c>
      <c r="Y54" s="84">
        <f>COUNTIF('Grade 11 Div. 1'!$D:$D,X$3)</f>
        <v>2</v>
      </c>
      <c r="Z54" s="78">
        <f>COUNTIF('Grade 11 Div. 1'!$B:$B,Z$3)</f>
        <v>0</v>
      </c>
      <c r="AA54" s="84">
        <f>COUNTIF('Grade 11 Div. 1'!$D:$D,Z$3)</f>
        <v>0</v>
      </c>
      <c r="AB54" s="78">
        <f>COUNTIF('Grade 11 Div. 1'!$B:$B,AB$3)</f>
        <v>0</v>
      </c>
      <c r="AC54" s="84">
        <f>COUNTIF('Grade 11 Div. 1'!$D:$D,AB$3)</f>
        <v>0</v>
      </c>
      <c r="AD54" s="78">
        <f>COUNTIF('Grade 11 Div. 1'!$B:$B,AD$3)</f>
        <v>0</v>
      </c>
      <c r="AE54" s="84">
        <f>COUNTIF('Grade 11 Div. 1'!$D:$D,AD$3)</f>
        <v>0</v>
      </c>
      <c r="AF54" s="78">
        <f>COUNTIF('Grade 11 Div. 1'!$B:$B,AF$3)</f>
        <v>0</v>
      </c>
      <c r="AG54" s="84">
        <f>COUNTIF('Grade 11 Div. 1'!$D:$D,AF$3)</f>
        <v>0</v>
      </c>
      <c r="AH54" s="78">
        <f>COUNTIF('Grade 11 Div. 1'!$B:$B,AH$3)</f>
        <v>0</v>
      </c>
      <c r="AI54" s="84">
        <f>COUNTIF('Grade 11 Div. 1'!$D:$D,AH$3)</f>
        <v>0</v>
      </c>
      <c r="AJ54" s="78">
        <f>COUNTIF('Grade 11 Div. 1'!$B:$B,AJ$3)</f>
        <v>0</v>
      </c>
      <c r="AK54" s="84">
        <f>COUNTIF('Grade 11 Div. 1'!$D:$D,AJ$3)</f>
        <v>0</v>
      </c>
      <c r="AL54" s="78">
        <f>COUNTIF('Grade 11 Div. 1'!$B:$B,AL$3)</f>
        <v>0</v>
      </c>
      <c r="AM54" s="84">
        <f>COUNTIF('Grade 11 Div. 1'!$D:$D,AL$3)</f>
        <v>0</v>
      </c>
      <c r="AN54" s="78">
        <f>COUNTIF('Grade 11 Div. 1'!$B:$B,AN$3)</f>
        <v>0</v>
      </c>
      <c r="AO54" s="84">
        <f>COUNTIF('Grade 11 Div. 1'!$D:$D,AN$3)</f>
        <v>0</v>
      </c>
      <c r="AP54" s="78">
        <f>COUNTIF('Grade 11 Div. 1'!$B:$B,AP$3)</f>
        <v>0</v>
      </c>
      <c r="AQ54" s="84">
        <f>COUNTIF('Grade 11 Div. 1'!$D:$D,AP$3)</f>
        <v>0</v>
      </c>
      <c r="AR54" s="78">
        <f>COUNTIF('Grade 11 Div. 1'!$B:$B,AR$3)</f>
        <v>0</v>
      </c>
      <c r="AS54" s="84">
        <f>COUNTIF('Grade 11 Div. 1'!$D:$D,AR$3)</f>
        <v>0</v>
      </c>
      <c r="AT54" s="78">
        <f>COUNTIF('Grade 11 Div. 1'!$B:$B,AT$3)</f>
        <v>0</v>
      </c>
      <c r="AU54" s="84">
        <f>COUNTIF('Grade 11 Div. 1'!$D:$D,AT$3)</f>
        <v>0</v>
      </c>
      <c r="AV54" s="78">
        <f>COUNTIF('Grade 11 Div. 1'!$B:$B,AV$3)</f>
        <v>1</v>
      </c>
      <c r="AW54" s="84">
        <f>COUNTIF('Grade 11 Div. 1'!$D:$D,AV$3)</f>
        <v>0</v>
      </c>
      <c r="AX54" s="78">
        <f>COUNTIF('Grade 11 Div. 1'!$B:$B,AX$3)</f>
        <v>0</v>
      </c>
      <c r="AY54" s="84">
        <f>COUNTIF('Grade 11 Div. 1'!$D:$D,AX$3)</f>
        <v>0</v>
      </c>
      <c r="AZ54" s="78">
        <f>COUNTIF('Grade 11 Div. 1'!$B:$B,AZ$3)</f>
        <v>0</v>
      </c>
      <c r="BA54" s="84">
        <f>COUNTIF('Grade 11 Div. 1'!$D:$D,AZ$3)</f>
        <v>0</v>
      </c>
      <c r="BB54" s="78">
        <f>COUNTIF('Grade 11 Div. 1'!$B:$B,BB$3)</f>
        <v>3</v>
      </c>
      <c r="BC54" s="84">
        <f>COUNTIF('Grade 11 Div. 1'!$D:$D,BB$3)</f>
        <v>4</v>
      </c>
      <c r="BD54" s="78">
        <f>COUNTIF('Grade 11 Div. 1'!$B:$B,BD$3)</f>
        <v>0</v>
      </c>
      <c r="BE54" s="84">
        <f>COUNTIF('Grade 11 Div. 1'!$D:$D,BD$3)</f>
        <v>0</v>
      </c>
      <c r="BF54" s="78">
        <f>COUNTIF('Grade 11 Div. 1'!$B:$B,BF$3)</f>
        <v>0</v>
      </c>
      <c r="BG54" s="84">
        <f>COUNTIF('Grade 11 Div. 1'!$D:$D,BF$3)</f>
        <v>0</v>
      </c>
      <c r="BH54" s="78">
        <f>COUNTIF('Grade 11 Div. 1'!$B:$B,BH$3)</f>
        <v>0</v>
      </c>
      <c r="BI54" s="84">
        <f>COUNTIF('Grade 11 Div. 1'!$D:$D,BH$3)</f>
        <v>0</v>
      </c>
      <c r="BJ54" s="78">
        <f>COUNTIF('Grade 11 Div. 1'!$B:$B,BJ$3)</f>
        <v>0</v>
      </c>
      <c r="BK54" s="144">
        <f>COUNTIF('Grade 11 Div. 1'!$D:$D,BJ$3)</f>
        <v>0</v>
      </c>
      <c r="BL54" s="78">
        <f>COUNTIF('Grade 11 Div. 1'!$B:$B,BL$3)</f>
        <v>0</v>
      </c>
      <c r="BM54" s="144">
        <f>COUNTIF('Grade 11 Div. 1'!$D:$D,BL$3)</f>
        <v>0</v>
      </c>
      <c r="BN54" s="78">
        <f>COUNTIF('Grade 11 Div. 1'!$B:$B,BN$3)</f>
        <v>0</v>
      </c>
      <c r="BO54" s="144">
        <f>COUNTIF('Grade 11 Div. 1'!$D:$D,BN$3)</f>
        <v>0</v>
      </c>
      <c r="BP54" s="78">
        <f>COUNTIF('Grade 11 Div. 1'!$B:$B,BP$3)</f>
        <v>0</v>
      </c>
      <c r="BQ54" s="144">
        <f>COUNTIF('Grade 11 Div. 1'!$D:$D,BP$3)</f>
        <v>0</v>
      </c>
      <c r="BR54" s="78">
        <f>COUNTIF('Grade 11 Div. 1'!$B:$B,BR$3)</f>
        <v>0</v>
      </c>
      <c r="BS54" s="144">
        <f>COUNTIF('Grade 11 Div. 1'!$D:$D,BR$3)</f>
        <v>0</v>
      </c>
      <c r="BT54" s="78">
        <f>COUNTIF('Grade 11 Div. 1'!$B:$B,BT$3)</f>
        <v>0</v>
      </c>
      <c r="BU54" s="144">
        <f>COUNTIF('Grade 11 Div. 1'!$D:$D,BT$3)</f>
        <v>0</v>
      </c>
      <c r="BV54" s="78">
        <f>COUNTIF('Grade 11 Div. 1'!$B:$B,BV$3)</f>
        <v>0</v>
      </c>
      <c r="BW54" s="144">
        <f>COUNTIF('Grade 11 Div. 1'!$D:$D,BV$3)</f>
        <v>0</v>
      </c>
      <c r="BX54" s="75"/>
      <c r="BY54" s="75"/>
      <c r="BZ54" s="75"/>
      <c r="CA54" s="75"/>
      <c r="CB54" s="75"/>
      <c r="CC54" s="75"/>
      <c r="CD54" s="75"/>
      <c r="CE54" s="75"/>
      <c r="CF54" s="75"/>
      <c r="CG54" s="75"/>
      <c r="CH54" s="75"/>
      <c r="CI54" s="75"/>
      <c r="CJ54" s="75"/>
      <c r="CK54" s="75"/>
      <c r="CL54" s="75"/>
      <c r="CM54" s="75"/>
      <c r="CN54" s="75"/>
      <c r="CO54" s="75"/>
      <c r="CP54" s="75"/>
      <c r="CQ54" s="75"/>
    </row>
    <row r="55" spans="1:95" s="57" customFormat="1" ht="20.100000000000001" customHeight="1" x14ac:dyDescent="0.3">
      <c r="A55" s="156" t="s">
        <v>828</v>
      </c>
      <c r="B55" s="76">
        <f>SUM(H55+J55+L55+N55+'Statistics Overview'!J56+R55++T55+V55+X55+Z55+AB55+AD55+AF55+AH55+AJ55+AL55+AN55+AP55+AR55+AT55+AV55+AX55+AZ55+BB55+BD55+BF55+BH55+BJ55,BL55,BN55,BP55,BR55,BT55,BV55)</f>
        <v>4</v>
      </c>
      <c r="C55" s="77">
        <f>SUM(I55+K55+M55+O55+'Statistics Overview'!K56+S55+U55+W55+Y55+AA55+AC55+AE55+AG55+AI55+AK55+AM55+AO55+AQ55+AS55+AU55+AW55+AY55+BA55+BC55+BE55+BG55+BI55+BK55,BO55,BQ55,BS55,BU55,BW55)</f>
        <v>8</v>
      </c>
      <c r="D55" s="167">
        <f>B55+'Statistics Overview'!B56+3</f>
        <v>45</v>
      </c>
      <c r="E55" s="74">
        <f>C55+'Statistics Overview'!C56+3</f>
        <v>42</v>
      </c>
      <c r="F55" s="168">
        <f>COUNTIF('Grade 11 Div. 2'!$B:$B,F$3)</f>
        <v>45</v>
      </c>
      <c r="G55" s="84">
        <f>COUNTIF('Grade 11 Div. 2'!$D:$D,F$3)</f>
        <v>41</v>
      </c>
      <c r="H55" s="168">
        <f>COUNTIF('Grade 11 Div. 2'!$B:$B,H$3)</f>
        <v>0</v>
      </c>
      <c r="I55" s="84">
        <f>COUNTIF('Grade 11 Div. 2'!$D:$D,H$3)</f>
        <v>0</v>
      </c>
      <c r="J55" s="78">
        <f>COUNTIF('Grade 11 Div. 2'!$B:$B,J$3)</f>
        <v>0</v>
      </c>
      <c r="K55" s="84">
        <f>COUNTIF('Grade 11 Div. 2'!$D:$D,J$3)</f>
        <v>0</v>
      </c>
      <c r="L55" s="78">
        <f>COUNTIF('Grade 11 Div. 2'!$B:$B,L$3)</f>
        <v>0</v>
      </c>
      <c r="M55" s="84">
        <f>COUNTIF('Grade 11 Div. 2'!$D:$D,L$3)</f>
        <v>0</v>
      </c>
      <c r="N55" s="78">
        <f>COUNTIF('Grade 11 Div. 2'!$B:$B,N$3)</f>
        <v>0</v>
      </c>
      <c r="O55" s="84">
        <f>COUNTIF('Grade 11 Div. 2'!$D:$D,N$3)</f>
        <v>0</v>
      </c>
      <c r="R55" s="78">
        <f>COUNTIF('Grade 11 Div. 2'!$B:$B,R$3)</f>
        <v>0</v>
      </c>
      <c r="S55" s="84">
        <f>COUNTIF('Grade 11 Div. 2'!$D:$D,R$3)</f>
        <v>0</v>
      </c>
      <c r="T55" s="78">
        <f>COUNTIF('Grade 11 Div. 2'!$B:$B,T$3)</f>
        <v>0</v>
      </c>
      <c r="U55" s="84">
        <f>COUNTIF('Grade 11 Div. 2'!$D:$D,T$3)</f>
        <v>0</v>
      </c>
      <c r="V55" s="78">
        <f>COUNTIF('Grade 11 Div. 2'!$B:$B,V$3)</f>
        <v>0</v>
      </c>
      <c r="W55" s="84">
        <f>COUNTIF('Grade 11 Div. 2'!$D:$D,V$3)</f>
        <v>0</v>
      </c>
      <c r="X55" s="78">
        <f>COUNTIF('Grade 11 Div. 2'!$B:$B,X$3)</f>
        <v>0</v>
      </c>
      <c r="Y55" s="84">
        <f>COUNTIF('Grade 11 Div. 2'!$D:$D,X$3)</f>
        <v>1</v>
      </c>
      <c r="Z55" s="78">
        <f>COUNTIF('Grade 11 Div. 2'!$B:$B,Z$3)</f>
        <v>0</v>
      </c>
      <c r="AA55" s="84">
        <f>COUNTIF('Grade 11 Div. 2'!$D:$D,Z$3)</f>
        <v>0</v>
      </c>
      <c r="AB55" s="78">
        <f>COUNTIF('Grade 11 Div. 2'!$B:$B,AB$3)</f>
        <v>0</v>
      </c>
      <c r="AC55" s="84">
        <f>COUNTIF('Grade 11 Div. 2'!$D:$D,AB$3)</f>
        <v>0</v>
      </c>
      <c r="AD55" s="78">
        <f>COUNTIF('Grade 11 Div. 2'!$B:$B,AD$3)</f>
        <v>0</v>
      </c>
      <c r="AE55" s="84">
        <f>COUNTIF('Grade 11 Div. 2'!$D:$D,AD$3)</f>
        <v>0</v>
      </c>
      <c r="AF55" s="78">
        <f>COUNTIF('Grade 11 Div. 2'!$B:$B,AF$3)</f>
        <v>0</v>
      </c>
      <c r="AG55" s="84">
        <f>COUNTIF('Grade 11 Div. 2'!$D:$D,AF$3)</f>
        <v>0</v>
      </c>
      <c r="AH55" s="78">
        <f>COUNTIF('Grade 11 Div. 2'!$B:$B,AH$3)</f>
        <v>0</v>
      </c>
      <c r="AI55" s="84">
        <f>COUNTIF('Grade 11 Div. 2'!$D:$D,AH$3)</f>
        <v>0</v>
      </c>
      <c r="AJ55" s="78">
        <f>COUNTIF('Grade 11 Div. 2'!$B:$B,AJ$3)</f>
        <v>0</v>
      </c>
      <c r="AK55" s="84">
        <f>COUNTIF('Grade 11 Div. 2'!$D:$D,AJ$3)</f>
        <v>0</v>
      </c>
      <c r="AL55" s="78">
        <f>COUNTIF('Grade 11 Div. 2'!$B:$B,AL$3)</f>
        <v>0</v>
      </c>
      <c r="AM55" s="84">
        <f>COUNTIF('Grade 11 Div. 2'!$D:$D,AL$3)</f>
        <v>0</v>
      </c>
      <c r="AN55" s="78">
        <f>COUNTIF('Grade 11 Div. 2'!$B:$B,AN$3)</f>
        <v>0</v>
      </c>
      <c r="AO55" s="84">
        <f>COUNTIF('Grade 11 Div. 2'!$D:$D,AN$3)</f>
        <v>0</v>
      </c>
      <c r="AP55" s="78">
        <f>COUNTIF('Grade 11 Div. 2'!$B:$B,AP$3)</f>
        <v>0</v>
      </c>
      <c r="AQ55" s="84">
        <f>COUNTIF('Grade 11 Div. 2'!$D:$D,AP$3)</f>
        <v>0</v>
      </c>
      <c r="AR55" s="78">
        <f>COUNTIF('Grade 11 Div. 2'!$B:$B,AR$3)</f>
        <v>0</v>
      </c>
      <c r="AS55" s="84">
        <f>COUNTIF('Grade 11 Div. 2'!$D:$D,AR$3)</f>
        <v>0</v>
      </c>
      <c r="AT55" s="78">
        <f>COUNTIF('Grade 11 Div. 2'!$B:$B,AT$3)</f>
        <v>0</v>
      </c>
      <c r="AU55" s="84">
        <f>COUNTIF('Grade 11 Div. 2'!$D:$D,AT$3)</f>
        <v>0</v>
      </c>
      <c r="AV55" s="78">
        <f>COUNTIF('Grade 11 Div. 2'!$B:$B,AV$3)</f>
        <v>0</v>
      </c>
      <c r="AW55" s="84">
        <f>COUNTIF('Grade 11 Div. 2'!$D:$D,AV$3)</f>
        <v>1</v>
      </c>
      <c r="AX55" s="78">
        <f>COUNTIF('Grade 11 Div. 2'!$B:$B,AX$3)</f>
        <v>0</v>
      </c>
      <c r="AY55" s="84">
        <f>COUNTIF('Grade 11 Div. 2'!$D:$D,AX$3)</f>
        <v>0</v>
      </c>
      <c r="AZ55" s="78">
        <f>COUNTIF('Grade 11 Div. 2'!$B:$B,AZ$3)</f>
        <v>0</v>
      </c>
      <c r="BA55" s="84">
        <f>COUNTIF('Grade 11 Div. 2'!$D:$D,AZ$3)</f>
        <v>0</v>
      </c>
      <c r="BB55" s="78">
        <f>COUNTIF('Grade 11 Div. 2'!$B:$B,BB$3)</f>
        <v>4</v>
      </c>
      <c r="BC55" s="84">
        <f>COUNTIF('Grade 11 Div. 2'!$D:$D,BB$3)</f>
        <v>6</v>
      </c>
      <c r="BD55" s="78">
        <f>COUNTIF('Grade 11 Div. 2'!$B:$B,BD$3)</f>
        <v>0</v>
      </c>
      <c r="BE55" s="84">
        <f>COUNTIF('Grade 11 Div. 2'!$D:$D,BD$3)</f>
        <v>0</v>
      </c>
      <c r="BF55" s="78">
        <f>COUNTIF('Grade 11 Div. 2'!$B:$B,BF$3)</f>
        <v>0</v>
      </c>
      <c r="BG55" s="84">
        <f>COUNTIF('Grade 11 Div. 2'!$D:$D,BF$3)</f>
        <v>0</v>
      </c>
      <c r="BH55" s="78">
        <f>COUNTIF('Grade 11 Div. 2'!$B:$B,BH$3)</f>
        <v>0</v>
      </c>
      <c r="BI55" s="84">
        <f>COUNTIF('Grade 11 Div. 2'!$D:$D,BH$3)</f>
        <v>0</v>
      </c>
      <c r="BJ55" s="78">
        <f>COUNTIF('Grade 11 Div. 2'!$B:$B,BJ$3)</f>
        <v>0</v>
      </c>
      <c r="BK55" s="144">
        <f>COUNTIF('Grade 11 Div. 2'!$D:$D,BJ$3)</f>
        <v>0</v>
      </c>
      <c r="BL55" s="78">
        <f>COUNTIF('Grade 11 Div. 2'!$B:$B,BL$3)</f>
        <v>0</v>
      </c>
      <c r="BM55" s="144">
        <f>COUNTIF('Grade 11 Div. 2'!$D:$D,BL$3)</f>
        <v>0</v>
      </c>
      <c r="BN55" s="78">
        <f>COUNTIF('Grade 11 Div. 2'!$B:$B,BN$3)</f>
        <v>0</v>
      </c>
      <c r="BO55" s="144">
        <f>COUNTIF('Grade 11 Div. 2'!$D:$D,BN$3)</f>
        <v>0</v>
      </c>
      <c r="BP55" s="78">
        <f>COUNTIF('Grade 11 Div. 2'!$B:$B,BP$3)</f>
        <v>0</v>
      </c>
      <c r="BQ55" s="144">
        <f>COUNTIF('Grade 11 Div. 2'!$D:$D,BP$3)</f>
        <v>0</v>
      </c>
      <c r="BR55" s="78">
        <f>COUNTIF('Grade 11 Div. 2'!$B:$B,BR$3)</f>
        <v>0</v>
      </c>
      <c r="BS55" s="144">
        <f>COUNTIF('Grade 11 Div. 2'!$D:$D,BR$3)</f>
        <v>0</v>
      </c>
      <c r="BT55" s="78">
        <f>COUNTIF('Grade 11 Div. 2'!$B:$B,BT$3)</f>
        <v>0</v>
      </c>
      <c r="BU55" s="144">
        <f>COUNTIF('Grade 11 Div. 2'!$D:$D,BT$3)</f>
        <v>0</v>
      </c>
      <c r="BV55" s="78">
        <f>COUNTIF('Grade 11 Div. 2'!$B:$B,BV$3)</f>
        <v>0</v>
      </c>
      <c r="BW55" s="144">
        <f>COUNTIF('Grade 11 Div. 2'!$D:$D,BV$3)</f>
        <v>0</v>
      </c>
      <c r="BX55" s="75"/>
      <c r="BY55" s="75"/>
      <c r="BZ55" s="75"/>
      <c r="CA55" s="75"/>
      <c r="CB55" s="75"/>
      <c r="CC55" s="75"/>
      <c r="CD55" s="75"/>
      <c r="CE55" s="75"/>
      <c r="CF55" s="75"/>
      <c r="CG55" s="75"/>
      <c r="CH55" s="75"/>
      <c r="CI55" s="75"/>
      <c r="CJ55" s="75"/>
      <c r="CK55" s="75"/>
      <c r="CL55" s="75"/>
      <c r="CM55" s="75"/>
      <c r="CN55" s="75"/>
      <c r="CO55" s="75"/>
      <c r="CP55" s="75"/>
      <c r="CQ55" s="75"/>
    </row>
    <row r="56" spans="1:95" s="57" customFormat="1" ht="20.100000000000001" customHeight="1" x14ac:dyDescent="0.3">
      <c r="A56" s="156" t="s">
        <v>831</v>
      </c>
      <c r="B56" s="76">
        <f>SUM(H56+J56+L56+N56+'Statistics Overview'!J57+R56++T56+V56+X56+Z56+AB56+AD56+AF56+AH56+AJ56+AL56+AN56+AP56+AR56+AT56+AV56+AX56+AZ56+BB56+BD56+BF56+BH56+BJ56,BL56,BN56,BP56,BR56,BT56,BV56)</f>
        <v>1</v>
      </c>
      <c r="C56" s="77">
        <f>SUM(I56+K56+M56+O56+'Statistics Overview'!K57+S56+U56+W56+Y56+AA56+AC56+AE56+AG56+AI56+AK56+AM56+AO56+AQ56+AS56+AU56+AW56+AY56+BA56+BC56+BE56+BG56+BI56+BK56,BO56,BQ56,BS56,BU56,BW56)</f>
        <v>2</v>
      </c>
      <c r="D56" s="167">
        <f>B56+'Statistics Overview'!B57+3</f>
        <v>13</v>
      </c>
      <c r="E56" s="74">
        <f>C56+'Statistics Overview'!C57+3</f>
        <v>12</v>
      </c>
      <c r="F56" s="168">
        <f>COUNTIF('Grade 11 Div. 2 North'!$B:$B,F$3)</f>
        <v>13</v>
      </c>
      <c r="G56" s="84">
        <f>COUNTIF('Grade 11 Div. 2 North'!$D:$D,F$3)</f>
        <v>11</v>
      </c>
      <c r="H56" s="168">
        <f>COUNTIF('Grade 11 Div. 2 North'!$B:$B,H$3)</f>
        <v>0</v>
      </c>
      <c r="I56" s="84">
        <f>COUNTIF('Grade 11 Div. 2 North'!$D:$D,H$3)</f>
        <v>0</v>
      </c>
      <c r="J56" s="78">
        <f>COUNTIF('Grade 11 Div. 2 North'!$B:$B,J$3)</f>
        <v>0</v>
      </c>
      <c r="K56" s="84">
        <f>COUNTIF('Grade 11 Div. 2 North'!$D:$D,J$3)</f>
        <v>0</v>
      </c>
      <c r="L56" s="78">
        <f>COUNTIF('Grade 11 Div. 2 North'!$B:$B,L$3)</f>
        <v>0</v>
      </c>
      <c r="M56" s="84">
        <f>COUNTIF('Grade 11 Div. 2 North'!$D:$D,L$3)</f>
        <v>0</v>
      </c>
      <c r="N56" s="78">
        <f>COUNTIF('Grade 11 Div. 2 North'!$B:$B,N$3)</f>
        <v>0</v>
      </c>
      <c r="O56" s="84">
        <f>COUNTIF('Grade 11 Div. 2 North'!$D:$D,N$3)</f>
        <v>0</v>
      </c>
      <c r="R56" s="78">
        <f>COUNTIF('Grade 11 Div. 2 North'!$B:$B,R$3)</f>
        <v>0</v>
      </c>
      <c r="S56" s="84">
        <f>COUNTIF('Grade 11 Div. 2 North'!$D:$D,R$3)</f>
        <v>0</v>
      </c>
      <c r="T56" s="78">
        <f>COUNTIF('Grade 11 Div. 2 North'!$B:$B,T$3)</f>
        <v>0</v>
      </c>
      <c r="U56" s="84">
        <f>COUNTIF('Grade 11 Div. 2 North'!$D:$D,T$3)</f>
        <v>0</v>
      </c>
      <c r="V56" s="78">
        <f>COUNTIF('Grade 11 Div. 2 North'!$B:$B,V$3)</f>
        <v>0</v>
      </c>
      <c r="W56" s="84">
        <f>COUNTIF('Grade 11 Div. 2 North'!$D:$D,V$3)</f>
        <v>0</v>
      </c>
      <c r="X56" s="78">
        <f>COUNTIF('Grade 11 Div. 2 North'!$B:$B,X$3)</f>
        <v>0</v>
      </c>
      <c r="Y56" s="84">
        <f>COUNTIF('Grade 11 Div. 2 North'!$D:$D,X$3)</f>
        <v>0</v>
      </c>
      <c r="Z56" s="78">
        <f>COUNTIF('Grade 11 Div. 2 North'!$B:$B,Z$3)</f>
        <v>0</v>
      </c>
      <c r="AA56" s="84">
        <f>COUNTIF('Grade 11 Div. 2 North'!$D:$D,Z$3)</f>
        <v>0</v>
      </c>
      <c r="AB56" s="78">
        <f>COUNTIF('Grade 11 Div. 2 North'!$B:$B,AB$3)</f>
        <v>0</v>
      </c>
      <c r="AC56" s="84">
        <f>COUNTIF('Grade 11 Div. 2 North'!$D:$D,AB$3)</f>
        <v>0</v>
      </c>
      <c r="AD56" s="78">
        <f>COUNTIF('Grade 11 Div. 2 North'!$B:$B,AD$3)</f>
        <v>0</v>
      </c>
      <c r="AE56" s="84">
        <f>COUNTIF('Grade 11 Div. 2 North'!$D:$D,AD$3)</f>
        <v>0</v>
      </c>
      <c r="AF56" s="78">
        <f>COUNTIF('Grade 11 Div. 2 North'!$B:$B,AF$3)</f>
        <v>0</v>
      </c>
      <c r="AG56" s="84">
        <f>COUNTIF('Grade 11 Div. 2 North'!$D:$D,AF$3)</f>
        <v>0</v>
      </c>
      <c r="AH56" s="78">
        <f>COUNTIF('Grade 11 Div. 2 North'!$B:$B,AH$3)</f>
        <v>0</v>
      </c>
      <c r="AI56" s="84">
        <f>COUNTIF('Grade 11 Div. 2 North'!$D:$D,AH$3)</f>
        <v>0</v>
      </c>
      <c r="AJ56" s="78">
        <f>COUNTIF('Grade 11 Div. 2 North'!$B:$B,AJ$3)</f>
        <v>0</v>
      </c>
      <c r="AK56" s="84">
        <f>COUNTIF('Grade 11 Div. 2 North'!$D:$D,AJ$3)</f>
        <v>0</v>
      </c>
      <c r="AL56" s="78">
        <f>COUNTIF('Grade 11 Div. 2 North'!$B:$B,AL$3)</f>
        <v>0</v>
      </c>
      <c r="AM56" s="84">
        <f>COUNTIF('Grade 11 Div. 2 North'!$D:$D,AL$3)</f>
        <v>0</v>
      </c>
      <c r="AN56" s="78">
        <f>COUNTIF('Grade 11 Div. 2 North'!$B:$B,AN$3)</f>
        <v>0</v>
      </c>
      <c r="AO56" s="84">
        <f>COUNTIF('Grade 11 Div. 2 North'!$D:$D,AN$3)</f>
        <v>0</v>
      </c>
      <c r="AP56" s="78">
        <f>COUNTIF('Grade 11 Div. 2 North'!$B:$B,AP$3)</f>
        <v>0</v>
      </c>
      <c r="AQ56" s="84">
        <f>COUNTIF('Grade 11 Div. 2 North'!$D:$D,AP$3)</f>
        <v>0</v>
      </c>
      <c r="AR56" s="78">
        <f>COUNTIF('Grade 11 Div. 2 North'!$B:$B,AR$3)</f>
        <v>0</v>
      </c>
      <c r="AS56" s="84">
        <f>COUNTIF('Grade 11 Div. 2 North'!$D:$D,AR$3)</f>
        <v>0</v>
      </c>
      <c r="AT56" s="78">
        <f>COUNTIF('Grade 11 Div. 2 North'!$B:$B,AT$3)</f>
        <v>0</v>
      </c>
      <c r="AU56" s="84">
        <f>COUNTIF('Grade 11 Div. 2 North'!$D:$D,AT$3)</f>
        <v>1</v>
      </c>
      <c r="AV56" s="78">
        <f>COUNTIF('Grade 11 Div. 2 North'!$B:$B,AV$3)</f>
        <v>0</v>
      </c>
      <c r="AW56" s="84">
        <f>COUNTIF('Grade 11 Div. 2 North'!$D:$D,AV$3)</f>
        <v>0</v>
      </c>
      <c r="AX56" s="78">
        <f>COUNTIF('Grade 11 Div. 2 North'!$B:$B,AX$3)</f>
        <v>0</v>
      </c>
      <c r="AY56" s="84">
        <f>COUNTIF('Grade 11 Div. 2 North'!$D:$D,AX$3)</f>
        <v>0</v>
      </c>
      <c r="AZ56" s="78">
        <f>COUNTIF('Grade 11 Div. 2 North'!$B:$B,AZ$3)</f>
        <v>0</v>
      </c>
      <c r="BA56" s="84">
        <f>COUNTIF('Grade 11 Div. 2 North'!$D:$D,AZ$3)</f>
        <v>0</v>
      </c>
      <c r="BB56" s="78">
        <f>COUNTIF('Grade 11 Div. 2 North'!$B:$B,BB$3)</f>
        <v>0</v>
      </c>
      <c r="BC56" s="84">
        <f>COUNTIF('Grade 11 Div. 2 North'!$D:$D,BB$3)</f>
        <v>0</v>
      </c>
      <c r="BD56" s="78">
        <f>COUNTIF('Grade 11 Div. 2 North'!$B:$B,BD$3)</f>
        <v>0</v>
      </c>
      <c r="BE56" s="84">
        <f>COUNTIF('Grade 11 Div. 2 North'!$D:$D,BD$3)</f>
        <v>0</v>
      </c>
      <c r="BF56" s="78">
        <f>COUNTIF('Grade 11 Div. 2 North'!$B:$B,BF$3)</f>
        <v>0</v>
      </c>
      <c r="BG56" s="84">
        <f>COUNTIF('Grade 11 Div. 2 North'!$D:$D,BF$3)</f>
        <v>0</v>
      </c>
      <c r="BH56" s="78">
        <f>COUNTIF('Grade 11 Div. 2 North'!$B:$B,BH$3)</f>
        <v>0</v>
      </c>
      <c r="BI56" s="84">
        <f>COUNTIF('Grade 11 Div. 2 North'!$D:$D,BH$3)</f>
        <v>0</v>
      </c>
      <c r="BJ56" s="78">
        <f>COUNTIF('Grade 11 Div. 2 North'!$B:$B,BJ$3)</f>
        <v>0</v>
      </c>
      <c r="BK56" s="144">
        <f>COUNTIF('Grade 11 Div. 2 North'!$D:$D,BJ$3)</f>
        <v>0</v>
      </c>
      <c r="BL56" s="78">
        <f>COUNTIF('Grade 11 Div. 2 North'!$B:$B,BL$3)</f>
        <v>0</v>
      </c>
      <c r="BM56" s="144">
        <f>COUNTIF('Grade 11 Div. 2 North'!$D:$D,BL$3)</f>
        <v>0</v>
      </c>
      <c r="BN56" s="78">
        <f>COUNTIF('Grade 11 Div. 2 North'!$B:$B,BN$3)</f>
        <v>0</v>
      </c>
      <c r="BO56" s="144">
        <f>COUNTIF('Grade 11 Div. 2 North'!$D:$D,BN$3)</f>
        <v>0</v>
      </c>
      <c r="BP56" s="78">
        <f>COUNTIF('Grade 11 Div. 2 North'!$B:$B,BP$3)</f>
        <v>0</v>
      </c>
      <c r="BQ56" s="144">
        <f>COUNTIF('Grade 11 Div. 2 North'!$D:$D,BP$3)</f>
        <v>0</v>
      </c>
      <c r="BR56" s="78">
        <f>COUNTIF('Grade 11 Div. 2 North'!$B:$B,BR$3)</f>
        <v>0</v>
      </c>
      <c r="BS56" s="144">
        <f>COUNTIF('Grade 11 Div. 2 North'!$D:$D,BR$3)</f>
        <v>0</v>
      </c>
      <c r="BT56" s="78">
        <f>COUNTIF('Grade 11 Div. 2 North'!$B:$B,BT$3)</f>
        <v>0</v>
      </c>
      <c r="BU56" s="144">
        <f>COUNTIF('Grade 11 Div. 2 North'!$D:$D,BT$3)</f>
        <v>0</v>
      </c>
      <c r="BV56" s="78">
        <f>COUNTIF('Grade 11 Div. 2 North'!$B:$B,BV$3)</f>
        <v>0</v>
      </c>
      <c r="BW56" s="144">
        <f>COUNTIF('Grade 11 Div. 2 North'!$D:$D,BV$3)</f>
        <v>0</v>
      </c>
      <c r="BX56" s="75"/>
      <c r="BY56" s="75"/>
      <c r="BZ56" s="75"/>
      <c r="CA56" s="75"/>
      <c r="CB56" s="75"/>
      <c r="CC56" s="75"/>
      <c r="CD56" s="75"/>
      <c r="CE56" s="75"/>
      <c r="CF56" s="75"/>
      <c r="CG56" s="75"/>
      <c r="CH56" s="75"/>
      <c r="CI56" s="75"/>
      <c r="CJ56" s="75"/>
      <c r="CK56" s="75"/>
      <c r="CL56" s="75"/>
      <c r="CM56" s="75"/>
      <c r="CN56" s="75"/>
      <c r="CO56" s="75"/>
      <c r="CP56" s="75"/>
      <c r="CQ56" s="75"/>
    </row>
    <row r="57" spans="1:95" s="57" customFormat="1" ht="20.100000000000001" customHeight="1" x14ac:dyDescent="0.3">
      <c r="A57" s="156" t="s">
        <v>829</v>
      </c>
      <c r="B57" s="76">
        <f>SUM(H57+J57+L57+N57+'Statistics Overview'!J58+R57++T57+V57+X57+Z57+AB57+AD57+AF57+AH57+AJ57+AL57+AN57+AP57+AR57+AT57+AV57+AX57+AZ57+BB57+BD57+BF57+BH57+BJ57,BL57,BN57,BP57,BR57,BT57,BV57)</f>
        <v>1</v>
      </c>
      <c r="C57" s="77">
        <f>SUM(I57+K57+M57+O57+'Statistics Overview'!K58+S57+U57+W57+Y57+AA57+AC57+AE57+AG57+AI57+AK57+AM57+AO57+AQ57+AS57+AU57+AW57+AY57+BA57+BC57+BE57+BG57+BI57+BK57,BO57,BQ57,BS57,BU57,BW57)</f>
        <v>1</v>
      </c>
      <c r="D57" s="167">
        <f>B57+'Statistics Overview'!B58+3</f>
        <v>14</v>
      </c>
      <c r="E57" s="74">
        <f>C57+'Statistics Overview'!C58+3</f>
        <v>14</v>
      </c>
      <c r="F57" s="168">
        <f>COUNTIF('Grade 11 Div. 3'!$B:$B,F$3)</f>
        <v>14</v>
      </c>
      <c r="G57" s="84">
        <f>COUNTIF('Grade 11 Div. 3'!$D:$D,F$3)</f>
        <v>13</v>
      </c>
      <c r="H57" s="168">
        <f>COUNTIF('Grade 11 Div. 3'!$B:$B,H$3)</f>
        <v>0</v>
      </c>
      <c r="I57" s="84">
        <f>COUNTIF('Grade 11 Div. 3'!$D:$D,H$3)</f>
        <v>0</v>
      </c>
      <c r="J57" s="78">
        <f>COUNTIF('Grade 11 Div. 3'!$B:$B,J$3)</f>
        <v>0</v>
      </c>
      <c r="K57" s="84">
        <f>COUNTIF('Grade 11 Div. 3'!$D:$D,J$3)</f>
        <v>0</v>
      </c>
      <c r="L57" s="78">
        <f>COUNTIF('Grade 11 Div. 3'!$B:$B,L$3)</f>
        <v>0</v>
      </c>
      <c r="M57" s="84">
        <f>COUNTIF('Grade 11 Div. 3'!$D:$D,L$3)</f>
        <v>0</v>
      </c>
      <c r="N57" s="78">
        <f>COUNTIF('Grade 11 Div. 3'!$B:$B,N$3)</f>
        <v>0</v>
      </c>
      <c r="O57" s="84">
        <f>COUNTIF('Grade 11 Div. 3'!$D:$D,N$3)</f>
        <v>0</v>
      </c>
      <c r="R57" s="78">
        <f>COUNTIF('Grade 11 Div. 3'!$B:$B,R$3)</f>
        <v>0</v>
      </c>
      <c r="S57" s="84">
        <f>COUNTIF('Grade 11 Div. 3'!$D:$D,R$3)</f>
        <v>0</v>
      </c>
      <c r="T57" s="78">
        <f>COUNTIF('Grade 11 Div. 3'!$B:$B,T$3)</f>
        <v>0</v>
      </c>
      <c r="U57" s="84">
        <f>COUNTIF('Grade 11 Div. 3'!$D:$D,T$3)</f>
        <v>0</v>
      </c>
      <c r="V57" s="78">
        <f>COUNTIF('Grade 11 Div. 3'!$B:$B,V$3)</f>
        <v>0</v>
      </c>
      <c r="W57" s="84">
        <f>COUNTIF('Grade 11 Div. 3'!$D:$D,V$3)</f>
        <v>0</v>
      </c>
      <c r="X57" s="78">
        <f>COUNTIF('Grade 11 Div. 3'!$B:$B,X$3)</f>
        <v>0</v>
      </c>
      <c r="Y57" s="84">
        <f>COUNTIF('Grade 11 Div. 3'!$D:$D,X$3)</f>
        <v>0</v>
      </c>
      <c r="Z57" s="78">
        <f>COUNTIF('Grade 11 Div. 3'!$B:$B,Z$3)</f>
        <v>0</v>
      </c>
      <c r="AA57" s="84">
        <f>COUNTIF('Grade 11 Div. 3'!$D:$D,Z$3)</f>
        <v>0</v>
      </c>
      <c r="AB57" s="78">
        <f>COUNTIF('Grade 11 Div. 3'!$B:$B,AB$3)</f>
        <v>0</v>
      </c>
      <c r="AC57" s="84">
        <f>COUNTIF('Grade 11 Div. 3'!$D:$D,AB$3)</f>
        <v>0</v>
      </c>
      <c r="AD57" s="78">
        <f>COUNTIF('Grade 11 Div. 3'!$B:$B,AD$3)</f>
        <v>0</v>
      </c>
      <c r="AE57" s="84">
        <f>COUNTIF('Grade 11 Div. 3'!$D:$D,AD$3)</f>
        <v>0</v>
      </c>
      <c r="AF57" s="78">
        <f>COUNTIF('Grade 11 Div. 3'!$B:$B,AF$3)</f>
        <v>0</v>
      </c>
      <c r="AG57" s="84">
        <f>COUNTIF('Grade 11 Div. 3'!$D:$D,AF$3)</f>
        <v>0</v>
      </c>
      <c r="AH57" s="78">
        <f>COUNTIF('Grade 11 Div. 3'!$B:$B,AH$3)</f>
        <v>0</v>
      </c>
      <c r="AI57" s="84">
        <f>COUNTIF('Grade 11 Div. 3'!$D:$D,AH$3)</f>
        <v>0</v>
      </c>
      <c r="AJ57" s="78">
        <f>COUNTIF('Grade 11 Div. 3'!$B:$B,AJ$3)</f>
        <v>0</v>
      </c>
      <c r="AK57" s="84">
        <f>COUNTIF('Grade 11 Div. 3'!$D:$D,AJ$3)</f>
        <v>0</v>
      </c>
      <c r="AL57" s="78">
        <f>COUNTIF('Grade 11 Div. 3'!$B:$B,AL$3)</f>
        <v>0</v>
      </c>
      <c r="AM57" s="84">
        <f>COUNTIF('Grade 11 Div. 3'!$D:$D,AL$3)</f>
        <v>0</v>
      </c>
      <c r="AN57" s="78">
        <f>COUNTIF('Grade 11 Div. 3'!$B:$B,AN$3)</f>
        <v>0</v>
      </c>
      <c r="AO57" s="84">
        <f>COUNTIF('Grade 11 Div. 3'!$D:$D,AN$3)</f>
        <v>0</v>
      </c>
      <c r="AP57" s="78">
        <f>COUNTIF('Grade 11 Div. 3'!$B:$B,AP$3)</f>
        <v>0</v>
      </c>
      <c r="AQ57" s="84">
        <f>COUNTIF('Grade 11 Div. 3'!$D:$D,AP$3)</f>
        <v>0</v>
      </c>
      <c r="AR57" s="78">
        <f>COUNTIF('Grade 11 Div. 3'!$B:$B,AR$3)</f>
        <v>0</v>
      </c>
      <c r="AS57" s="84">
        <f>COUNTIF('Grade 11 Div. 3'!$D:$D,AR$3)</f>
        <v>0</v>
      </c>
      <c r="AT57" s="78">
        <f>COUNTIF('Grade 11 Div. 3'!$B:$B,AT$3)</f>
        <v>0</v>
      </c>
      <c r="AU57" s="84">
        <f>COUNTIF('Grade 11 Div. 3'!$D:$D,AT$3)</f>
        <v>0</v>
      </c>
      <c r="AV57" s="78">
        <f>COUNTIF('Grade 11 Div. 3'!$B:$B,AV$3)</f>
        <v>0</v>
      </c>
      <c r="AW57" s="84">
        <f>COUNTIF('Grade 11 Div. 3'!$D:$D,AV$3)</f>
        <v>0</v>
      </c>
      <c r="AX57" s="78">
        <f>COUNTIF('Grade 11 Div. 3'!$B:$B,AX$3)</f>
        <v>0</v>
      </c>
      <c r="AY57" s="84">
        <f>COUNTIF('Grade 11 Div. 3'!$D:$D,AX$3)</f>
        <v>0</v>
      </c>
      <c r="AZ57" s="78">
        <f>COUNTIF('Grade 11 Div. 3'!$B:$B,AZ$3)</f>
        <v>0</v>
      </c>
      <c r="BA57" s="84">
        <f>COUNTIF('Grade 11 Div. 3'!$D:$D,AZ$3)</f>
        <v>0</v>
      </c>
      <c r="BB57" s="78">
        <f>COUNTIF('Grade 11 Div. 3'!$B:$B,BB$3)</f>
        <v>1</v>
      </c>
      <c r="BC57" s="84">
        <f>COUNTIF('Grade 11 Div. 3'!$D:$D,BB$3)</f>
        <v>1</v>
      </c>
      <c r="BD57" s="78">
        <f>COUNTIF('Grade 11 Div. 3'!$B:$B,BD$3)</f>
        <v>0</v>
      </c>
      <c r="BE57" s="84">
        <f>COUNTIF('Grade 11 Div. 3'!$D:$D,BD$3)</f>
        <v>0</v>
      </c>
      <c r="BF57" s="78">
        <f>COUNTIF('Grade 11 Div. 3'!$B:$B,BF$3)</f>
        <v>0</v>
      </c>
      <c r="BG57" s="84">
        <f>COUNTIF('Grade 11 Div. 3'!$D:$D,BF$3)</f>
        <v>0</v>
      </c>
      <c r="BH57" s="78">
        <f>COUNTIF('Grade 11 Div. 3'!$B:$B,BH$3)</f>
        <v>0</v>
      </c>
      <c r="BI57" s="84">
        <f>COUNTIF('Grade 11 Div. 3'!$D:$D,BH$3)</f>
        <v>0</v>
      </c>
      <c r="BJ57" s="78">
        <f>COUNTIF('Grade 11 Div. 3'!$B:$B,BJ$3)</f>
        <v>0</v>
      </c>
      <c r="BK57" s="144">
        <f>COUNTIF('Grade 11 Div. 3'!$D:$D,BJ$3)</f>
        <v>0</v>
      </c>
      <c r="BL57" s="78">
        <f>COUNTIF('Grade 11 Div. 3'!$B:$B,BL$3)</f>
        <v>0</v>
      </c>
      <c r="BM57" s="144">
        <f>COUNTIF('Grade 11 Div. 3'!$D:$D,BL$3)</f>
        <v>0</v>
      </c>
      <c r="BN57" s="78">
        <f>COUNTIF('Grade 11 Div. 3'!$B:$B,BN$3)</f>
        <v>0</v>
      </c>
      <c r="BO57" s="144">
        <f>COUNTIF('Grade 11 Div. 3'!$D:$D,BN$3)</f>
        <v>0</v>
      </c>
      <c r="BP57" s="78">
        <f>COUNTIF('Grade 11 Div. 3'!$B:$B,BP$3)</f>
        <v>0</v>
      </c>
      <c r="BQ57" s="144">
        <f>COUNTIF('Grade 11 Div. 3'!$D:$D,BP$3)</f>
        <v>0</v>
      </c>
      <c r="BR57" s="78">
        <f>COUNTIF('Grade 11 Div. 3'!$B:$B,BR$3)</f>
        <v>0</v>
      </c>
      <c r="BS57" s="144">
        <f>COUNTIF('Grade 11 Div. 3'!$D:$D,BR$3)</f>
        <v>0</v>
      </c>
      <c r="BT57" s="78">
        <f>COUNTIF('Grade 11 Div. 3'!$B:$B,BT$3)</f>
        <v>0</v>
      </c>
      <c r="BU57" s="144">
        <f>COUNTIF('Grade 11 Div. 3'!$D:$D,BT$3)</f>
        <v>0</v>
      </c>
      <c r="BV57" s="78">
        <f>COUNTIF('Grade 11 Div. 3'!$B:$B,BV$3)</f>
        <v>0</v>
      </c>
      <c r="BW57" s="144">
        <f>COUNTIF('Grade 11 Div. 3'!$D:$D,BV$3)</f>
        <v>0</v>
      </c>
      <c r="BX57" s="75"/>
      <c r="BY57" s="75"/>
      <c r="BZ57" s="75"/>
      <c r="CA57" s="75"/>
      <c r="CB57" s="75"/>
      <c r="CC57" s="75"/>
      <c r="CD57" s="75"/>
      <c r="CE57" s="75"/>
      <c r="CF57" s="75"/>
      <c r="CG57" s="75"/>
      <c r="CH57" s="75"/>
      <c r="CI57" s="75"/>
      <c r="CJ57" s="75"/>
      <c r="CK57" s="75"/>
      <c r="CL57" s="75"/>
      <c r="CM57" s="75"/>
      <c r="CN57" s="75"/>
      <c r="CO57" s="75"/>
      <c r="CP57" s="75"/>
      <c r="CQ57" s="75"/>
    </row>
    <row r="58" spans="1:95" s="57" customFormat="1" ht="20.100000000000001" customHeight="1" x14ac:dyDescent="0.3">
      <c r="A58" s="156" t="s">
        <v>830</v>
      </c>
      <c r="B58" s="76">
        <f>SUM(H58+J58+L58+N58+'Statistics Overview'!J59+R58++T58+V58+X58+Z58+AB58+AD58+AF58+AH58+AJ58+AL58+AN58+AP58+AR58+AT58+AV58+AX58+AZ58+BB58+BD58+BF58+BH58+BJ58,BL58,BN58,BP58,BR58,BT58,BV58)</f>
        <v>11</v>
      </c>
      <c r="C58" s="77">
        <f>SUM(I58+K58+M58+O58+'Statistics Overview'!K59+S58+U58+W58+Y58+AA58+AC58+AE58+AG58+AI58+AK58+AM58+AO58+AQ58+AS58+AU58+AW58+AY58+BA58+BC58+BE58+BG58+BI58+BK58,BO58,BQ58,BS58,BU58,BW58)</f>
        <v>2</v>
      </c>
      <c r="D58" s="167">
        <f>B58+'Statistics Overview'!B59+3</f>
        <v>39</v>
      </c>
      <c r="E58" s="74">
        <f>C58+'Statistics Overview'!C59+3</f>
        <v>38</v>
      </c>
      <c r="F58" s="168">
        <f>COUNTIF('Grade 10 Div. 1'!$B:$B,F$3)</f>
        <v>39</v>
      </c>
      <c r="G58" s="84">
        <f>COUNTIF('Grade 10 Div. 1'!$D:$D,F$3)</f>
        <v>37</v>
      </c>
      <c r="H58" s="168">
        <f>COUNTIF('Grade 10 Div. 1'!$B:$B,H$3)</f>
        <v>0</v>
      </c>
      <c r="I58" s="84">
        <f>COUNTIF('Grade 10 Div. 1'!$D:$D,H$3)</f>
        <v>0</v>
      </c>
      <c r="J58" s="78">
        <f>COUNTIF('Grade 10 Div. 1'!$B:$B,J$3)</f>
        <v>0</v>
      </c>
      <c r="K58" s="84">
        <f>COUNTIF('Grade 10 Div. 1'!$D:$D,J$3)</f>
        <v>0</v>
      </c>
      <c r="L58" s="78">
        <f>COUNTIF('Grade 10 Div. 1'!$B:$B,L$3)</f>
        <v>0</v>
      </c>
      <c r="M58" s="84">
        <f>COUNTIF('Grade 10 Div. 1'!$D:$D,L$3)</f>
        <v>0</v>
      </c>
      <c r="N58" s="78">
        <f>COUNTIF('Grade 10 Div. 1'!$B:$B,N$3)</f>
        <v>0</v>
      </c>
      <c r="O58" s="84">
        <f>COUNTIF('Grade 10 Div. 1'!$D:$D,N$3)</f>
        <v>0</v>
      </c>
      <c r="R58" s="78">
        <f>COUNTIF('Grade 10 Div. 1'!$B:$B,R$3)</f>
        <v>0</v>
      </c>
      <c r="S58" s="84">
        <f>COUNTIF('Grade 10 Div. 1'!$D:$D,R$3)</f>
        <v>0</v>
      </c>
      <c r="T58" s="78">
        <f>COUNTIF('Grade 10 Div. 1'!$B:$B,T$3)</f>
        <v>0</v>
      </c>
      <c r="U58" s="84">
        <f>COUNTIF('Grade 10 Div. 1'!$D:$D,T$3)</f>
        <v>0</v>
      </c>
      <c r="V58" s="78">
        <f>COUNTIF('Grade 10 Div. 1'!$B:$B,V$3)</f>
        <v>0</v>
      </c>
      <c r="W58" s="84">
        <f>COUNTIF('Grade 10 Div. 1'!$D:$D,V$3)</f>
        <v>0</v>
      </c>
      <c r="X58" s="78">
        <f>COUNTIF('Grade 10 Div. 1'!$B:$B,X$3)</f>
        <v>0</v>
      </c>
      <c r="Y58" s="84">
        <f>COUNTIF('Grade 10 Div. 1'!$D:$D,X$3)</f>
        <v>1</v>
      </c>
      <c r="Z58" s="78">
        <f>COUNTIF('Grade 10 Div. 1'!$B:$B,Z$3)</f>
        <v>0</v>
      </c>
      <c r="AA58" s="84">
        <f>COUNTIF('Grade 10 Div. 1'!$D:$D,Z$3)</f>
        <v>0</v>
      </c>
      <c r="AB58" s="78">
        <f>COUNTIF('Grade 10 Div. 1'!$B:$B,AB$3)</f>
        <v>0</v>
      </c>
      <c r="AC58" s="84">
        <f>COUNTIF('Grade 10 Div. 1'!$D:$D,AB$3)</f>
        <v>0</v>
      </c>
      <c r="AD58" s="78">
        <f>COUNTIF('Grade 10 Div. 1'!$B:$B,AD$3)</f>
        <v>0</v>
      </c>
      <c r="AE58" s="84">
        <f>COUNTIF('Grade 10 Div. 1'!$D:$D,AD$3)</f>
        <v>0</v>
      </c>
      <c r="AF58" s="78">
        <f>COUNTIF('Grade 10 Div. 1'!$B:$B,AF$3)</f>
        <v>0</v>
      </c>
      <c r="AG58" s="84">
        <f>COUNTIF('Grade 10 Div. 1'!$D:$D,AF$3)</f>
        <v>0</v>
      </c>
      <c r="AH58" s="78">
        <f>COUNTIF('Grade 10 Div. 1'!$B:$B,AH$3)</f>
        <v>0</v>
      </c>
      <c r="AI58" s="84">
        <f>COUNTIF('Grade 10 Div. 1'!$D:$D,AH$3)</f>
        <v>0</v>
      </c>
      <c r="AJ58" s="78">
        <f>COUNTIF('Grade 10 Div. 1'!$B:$B,AJ$3)</f>
        <v>0</v>
      </c>
      <c r="AK58" s="84">
        <f>COUNTIF('Grade 10 Div. 1'!$D:$D,AJ$3)</f>
        <v>0</v>
      </c>
      <c r="AL58" s="78">
        <f>COUNTIF('Grade 10 Div. 1'!$B:$B,AL$3)</f>
        <v>0</v>
      </c>
      <c r="AM58" s="84">
        <f>COUNTIF('Grade 10 Div. 1'!$D:$D,AL$3)</f>
        <v>0</v>
      </c>
      <c r="AN58" s="78">
        <f>COUNTIF('Grade 10 Div. 1'!$B:$B,AN$3)</f>
        <v>0</v>
      </c>
      <c r="AO58" s="84">
        <f>COUNTIF('Grade 10 Div. 1'!$D:$D,AN$3)</f>
        <v>0</v>
      </c>
      <c r="AP58" s="78">
        <f>COUNTIF('Grade 10 Div. 1'!$B:$B,AP$3)</f>
        <v>0</v>
      </c>
      <c r="AQ58" s="84">
        <f>COUNTIF('Grade 10 Div. 1'!$D:$D,AP$3)</f>
        <v>0</v>
      </c>
      <c r="AR58" s="78">
        <f>COUNTIF('Grade 10 Div. 1'!$B:$B,AR$3)</f>
        <v>0</v>
      </c>
      <c r="AS58" s="84">
        <f>COUNTIF('Grade 10 Div. 1'!$D:$D,AR$3)</f>
        <v>0</v>
      </c>
      <c r="AT58" s="78">
        <f>COUNTIF('Grade 10 Div. 1'!$B:$B,AT$3)</f>
        <v>0</v>
      </c>
      <c r="AU58" s="84">
        <f>COUNTIF('Grade 10 Div. 1'!$D:$D,AT$3)</f>
        <v>0</v>
      </c>
      <c r="AV58" s="78">
        <f>COUNTIF('Grade 10 Div. 1'!$B:$B,AV$3)</f>
        <v>0</v>
      </c>
      <c r="AW58" s="84">
        <f>COUNTIF('Grade 10 Div. 1'!$D:$D,AV$3)</f>
        <v>0</v>
      </c>
      <c r="AX58" s="78">
        <f>COUNTIF('Grade 10 Div. 1'!$B:$B,AX$3)</f>
        <v>0</v>
      </c>
      <c r="AY58" s="84">
        <f>COUNTIF('Grade 10 Div. 1'!$D:$D,AX$3)</f>
        <v>0</v>
      </c>
      <c r="AZ58" s="78">
        <f>COUNTIF('Grade 10 Div. 1'!$B:$B,AZ$3)</f>
        <v>0</v>
      </c>
      <c r="BA58" s="84">
        <f>COUNTIF('Grade 10 Div. 1'!$D:$D,AZ$3)</f>
        <v>0</v>
      </c>
      <c r="BB58" s="78">
        <f>COUNTIF('Grade 10 Div. 1'!$B:$B,BB$3)</f>
        <v>11</v>
      </c>
      <c r="BC58" s="84">
        <f>COUNTIF('Grade 10 Div. 1'!$D:$D,BB$3)</f>
        <v>1</v>
      </c>
      <c r="BD58" s="78">
        <f>COUNTIF('Grade 10 Div. 1'!$B:$B,BD$3)</f>
        <v>0</v>
      </c>
      <c r="BE58" s="84">
        <f>COUNTIF('Grade 10 Div. 1'!$D:$D,BD$3)</f>
        <v>0</v>
      </c>
      <c r="BF58" s="78">
        <f>COUNTIF('Grade 10 Div. 1'!$B:$B,BF$3)</f>
        <v>0</v>
      </c>
      <c r="BG58" s="84">
        <f>COUNTIF('Grade 10 Div. 1'!$D:$D,BF$3)</f>
        <v>0</v>
      </c>
      <c r="BH58" s="78">
        <f>COUNTIF('Grade 10 Div. 1'!$B:$B,BH$3)</f>
        <v>0</v>
      </c>
      <c r="BI58" s="84">
        <f>COUNTIF('Grade 10 Div. 1'!$D:$D,BH$3)</f>
        <v>0</v>
      </c>
      <c r="BJ58" s="78">
        <f>COUNTIF('Grade 10 Div. 1'!$B:$B,BJ$3)</f>
        <v>0</v>
      </c>
      <c r="BK58" s="144">
        <f>COUNTIF('Grade 10 Div. 1'!$D:$D,BJ$3)</f>
        <v>0</v>
      </c>
      <c r="BL58" s="78">
        <f>COUNTIF('Grade 10 Div. 1'!$B:$B,BL$3)</f>
        <v>0</v>
      </c>
      <c r="BM58" s="144">
        <f>COUNTIF('Grade 10 Div. 1'!$D:$D,BL$3)</f>
        <v>0</v>
      </c>
      <c r="BN58" s="78">
        <f>COUNTIF('Grade 10 Div. 1'!$B:$B,BN$3)</f>
        <v>0</v>
      </c>
      <c r="BO58" s="144">
        <f>COUNTIF('Grade 10 Div. 1'!$D:$D,BN$3)</f>
        <v>0</v>
      </c>
      <c r="BP58" s="78">
        <f>COUNTIF('Grade 10 Div. 1'!$B:$B,BP$3)</f>
        <v>0</v>
      </c>
      <c r="BQ58" s="144">
        <f>COUNTIF('Grade 10 Div. 1'!$D:$D,BP$3)</f>
        <v>0</v>
      </c>
      <c r="BR58" s="78">
        <f>COUNTIF('Grade 10 Div. 1'!$B:$B,BR$3)</f>
        <v>0</v>
      </c>
      <c r="BS58" s="144">
        <f>COUNTIF('Grade 10 Div. 1'!$D:$D,BR$3)</f>
        <v>0</v>
      </c>
      <c r="BT58" s="78">
        <f>COUNTIF('Grade 10 Div. 1'!$B:$B,BT$3)</f>
        <v>0</v>
      </c>
      <c r="BU58" s="144">
        <f>COUNTIF('Grade 10 Div. 1'!$D:$D,BT$3)</f>
        <v>0</v>
      </c>
      <c r="BV58" s="78">
        <f>COUNTIF('Grade 10 Div. 1'!$B:$B,BV$3)</f>
        <v>0</v>
      </c>
      <c r="BW58" s="144">
        <f>COUNTIF('Grade 10 Div. 1'!$D:$D,BV$3)</f>
        <v>0</v>
      </c>
      <c r="BX58" s="75"/>
      <c r="BY58" s="75"/>
      <c r="BZ58" s="75"/>
      <c r="CA58" s="75"/>
      <c r="CB58" s="75"/>
      <c r="CC58" s="75"/>
      <c r="CD58" s="75"/>
      <c r="CE58" s="75"/>
      <c r="CF58" s="75"/>
      <c r="CG58" s="75"/>
      <c r="CH58" s="75"/>
      <c r="CI58" s="75"/>
      <c r="CJ58" s="75"/>
      <c r="CK58" s="75"/>
      <c r="CL58" s="75"/>
      <c r="CM58" s="75"/>
      <c r="CN58" s="75"/>
      <c r="CO58" s="75"/>
      <c r="CP58" s="75"/>
      <c r="CQ58" s="75"/>
    </row>
    <row r="59" spans="1:95" s="57" customFormat="1" ht="20.100000000000001" customHeight="1" x14ac:dyDescent="0.3">
      <c r="A59" s="156" t="s">
        <v>832</v>
      </c>
      <c r="B59" s="76">
        <f>SUM(H59+J59+L59+N59+'Statistics Overview'!J60+R59++T59+V59+X59+Z59+AB59+AD59+AF59+AH59+AJ59+AL59+AN59+AP59+AR59+AT59+AV59+AX59+AZ59+BB59+BD59+BF59+BH59+BJ59,BL59,BN59,BP59,BR59,BT59,BV59)</f>
        <v>15</v>
      </c>
      <c r="C59" s="77">
        <f>SUM(I59+K59+M59+O59+'Statistics Overview'!K60+S59+U59+W59+Y59+AA59+AC59+AE59+AG59+AI59+AK59+AM59+AO59+AQ59+AS59+AU59+AW59+AY59+BA59+BC59+BE59+BG59+BI59+BK59,BO59,BQ59,BS59,BU59,BW59)</f>
        <v>9</v>
      </c>
      <c r="D59" s="167">
        <f>B59+'Statistics Overview'!B60+3</f>
        <v>50</v>
      </c>
      <c r="E59" s="74">
        <f>C59+'Statistics Overview'!C60+3</f>
        <v>49</v>
      </c>
      <c r="F59" s="168">
        <f>COUNTIF('Grade 10 Div. 2'!$B:$B,F$3)</f>
        <v>50</v>
      </c>
      <c r="G59" s="84">
        <f>COUNTIF('Grade 10 Div. 2'!$D:$D,F$3)</f>
        <v>48</v>
      </c>
      <c r="H59" s="168">
        <f>COUNTIF('Grade 10 Div. 2'!$B:$B,H$3)</f>
        <v>0</v>
      </c>
      <c r="I59" s="84">
        <f>COUNTIF('Grade 10 Div. 2'!$D:$D,H$3)</f>
        <v>0</v>
      </c>
      <c r="J59" s="78">
        <f>COUNTIF('Grade 10 Div. 2'!$B:$B,J$3)</f>
        <v>0</v>
      </c>
      <c r="K59" s="84">
        <f>COUNTIF('Grade 10 Div. 2'!$D:$D,J$3)</f>
        <v>0</v>
      </c>
      <c r="L59" s="78">
        <f>COUNTIF('Grade 10 Div. 2'!$B:$B,L$3)</f>
        <v>0</v>
      </c>
      <c r="M59" s="84">
        <f>COUNTIF('Grade 10 Div. 2'!$D:$D,L$3)</f>
        <v>0</v>
      </c>
      <c r="N59" s="78">
        <f>COUNTIF('Grade 10 Div. 2'!$B:$B,N$3)</f>
        <v>0</v>
      </c>
      <c r="O59" s="84">
        <f>COUNTIF('Grade 10 Div. 2'!$D:$D,N$3)</f>
        <v>0</v>
      </c>
      <c r="R59" s="78">
        <f>COUNTIF('Grade 10 Div. 2'!$B:$B,R$3)</f>
        <v>0</v>
      </c>
      <c r="S59" s="84">
        <f>COUNTIF('Grade 10 Div. 2'!$D:$D,R$3)</f>
        <v>0</v>
      </c>
      <c r="T59" s="78">
        <f>COUNTIF('Grade 10 Div. 2'!$B:$B,T$3)</f>
        <v>0</v>
      </c>
      <c r="U59" s="84">
        <f>COUNTIF('Grade 10 Div. 2'!$D:$D,T$3)</f>
        <v>0</v>
      </c>
      <c r="V59" s="78">
        <f>COUNTIF('Grade 10 Div. 2'!$B:$B,V$3)</f>
        <v>0</v>
      </c>
      <c r="W59" s="84">
        <f>COUNTIF('Grade 10 Div. 2'!$D:$D,V$3)</f>
        <v>0</v>
      </c>
      <c r="X59" s="78">
        <f>COUNTIF('Grade 10 Div. 2'!$B:$B,X$3)</f>
        <v>0</v>
      </c>
      <c r="Y59" s="84">
        <f>COUNTIF('Grade 10 Div. 2'!$D:$D,X$3)</f>
        <v>0</v>
      </c>
      <c r="Z59" s="78">
        <f>COUNTIF('Grade 10 Div. 2'!$B:$B,Z$3)</f>
        <v>0</v>
      </c>
      <c r="AA59" s="84">
        <f>COUNTIF('Grade 10 Div. 2'!$D:$D,Z$3)</f>
        <v>0</v>
      </c>
      <c r="AB59" s="78">
        <f>COUNTIF('Grade 10 Div. 2'!$B:$B,AB$3)</f>
        <v>0</v>
      </c>
      <c r="AC59" s="84">
        <f>COUNTIF('Grade 10 Div. 2'!$D:$D,AB$3)</f>
        <v>0</v>
      </c>
      <c r="AD59" s="78">
        <f>COUNTIF('Grade 10 Div. 2'!$B:$B,AD$3)</f>
        <v>0</v>
      </c>
      <c r="AE59" s="84">
        <f>COUNTIF('Grade 10 Div. 2'!$D:$D,AD$3)</f>
        <v>0</v>
      </c>
      <c r="AF59" s="78">
        <f>COUNTIF('Grade 10 Div. 2'!$B:$B,AF$3)</f>
        <v>0</v>
      </c>
      <c r="AG59" s="84">
        <f>COUNTIF('Grade 10 Div. 2'!$D:$D,AF$3)</f>
        <v>0</v>
      </c>
      <c r="AH59" s="78">
        <f>COUNTIF('Grade 10 Div. 2'!$B:$B,AH$3)</f>
        <v>0</v>
      </c>
      <c r="AI59" s="84">
        <f>COUNTIF('Grade 10 Div. 2'!$D:$D,AH$3)</f>
        <v>0</v>
      </c>
      <c r="AJ59" s="78">
        <f>COUNTIF('Grade 10 Div. 2'!$B:$B,AJ$3)</f>
        <v>0</v>
      </c>
      <c r="AK59" s="84">
        <f>COUNTIF('Grade 10 Div. 2'!$D:$D,AJ$3)</f>
        <v>0</v>
      </c>
      <c r="AL59" s="78">
        <f>COUNTIF('Grade 10 Div. 2'!$B:$B,AL$3)</f>
        <v>0</v>
      </c>
      <c r="AM59" s="84">
        <f>COUNTIF('Grade 10 Div. 2'!$D:$D,AL$3)</f>
        <v>0</v>
      </c>
      <c r="AN59" s="78">
        <f>COUNTIF('Grade 10 Div. 2'!$B:$B,AN$3)</f>
        <v>0</v>
      </c>
      <c r="AO59" s="84">
        <f>COUNTIF('Grade 10 Div. 2'!$D:$D,AN$3)</f>
        <v>0</v>
      </c>
      <c r="AP59" s="78">
        <f>COUNTIF('Grade 10 Div. 2'!$B:$B,AP$3)</f>
        <v>0</v>
      </c>
      <c r="AQ59" s="84">
        <f>COUNTIF('Grade 10 Div. 2'!$D:$D,AP$3)</f>
        <v>0</v>
      </c>
      <c r="AR59" s="78">
        <f>COUNTIF('Grade 10 Div. 2'!$B:$B,AR$3)</f>
        <v>0</v>
      </c>
      <c r="AS59" s="84">
        <f>COUNTIF('Grade 10 Div. 2'!$D:$D,AR$3)</f>
        <v>0</v>
      </c>
      <c r="AT59" s="78">
        <f>COUNTIF('Grade 10 Div. 2'!$B:$B,AT$3)</f>
        <v>0</v>
      </c>
      <c r="AU59" s="84">
        <f>COUNTIF('Grade 10 Div. 2'!$D:$D,AT$3)</f>
        <v>0</v>
      </c>
      <c r="AV59" s="78">
        <f>COUNTIF('Grade 10 Div. 2'!$B:$B,AV$3)</f>
        <v>0</v>
      </c>
      <c r="AW59" s="84">
        <f>COUNTIF('Grade 10 Div. 2'!$D:$D,AV$3)</f>
        <v>0</v>
      </c>
      <c r="AX59" s="78">
        <f>COUNTIF('Grade 10 Div. 2'!$B:$B,AX$3)</f>
        <v>0</v>
      </c>
      <c r="AY59" s="84">
        <f>COUNTIF('Grade 10 Div. 2'!$D:$D,AX$3)</f>
        <v>1</v>
      </c>
      <c r="AZ59" s="78">
        <f>COUNTIF('Grade 10 Div. 2'!$B:$B,AZ$3)</f>
        <v>0</v>
      </c>
      <c r="BA59" s="84">
        <f>COUNTIF('Grade 10 Div. 2'!$D:$D,AZ$3)</f>
        <v>0</v>
      </c>
      <c r="BB59" s="78">
        <f>COUNTIF('Grade 10 Div. 2'!$B:$B,BB$3)</f>
        <v>15</v>
      </c>
      <c r="BC59" s="84">
        <f>COUNTIF('Grade 10 Div. 2'!$D:$D,BB$3)</f>
        <v>8</v>
      </c>
      <c r="BD59" s="78">
        <f>COUNTIF('Grade 10 Div. 2'!$B:$B,BD$3)</f>
        <v>0</v>
      </c>
      <c r="BE59" s="84">
        <f>COUNTIF('Grade 10 Div. 2'!$D:$D,BD$3)</f>
        <v>0</v>
      </c>
      <c r="BF59" s="78">
        <f>COUNTIF('Grade 10 Div. 2'!$B:$B,BF$3)</f>
        <v>0</v>
      </c>
      <c r="BG59" s="84">
        <f>COUNTIF('Grade 10 Div. 2'!$D:$D,BF$3)</f>
        <v>0</v>
      </c>
      <c r="BH59" s="78">
        <f>COUNTIF('Grade 10 Div. 2'!$B:$B,BH$3)</f>
        <v>0</v>
      </c>
      <c r="BI59" s="84">
        <f>COUNTIF('Grade 10 Div. 2'!$D:$D,BH$3)</f>
        <v>0</v>
      </c>
      <c r="BJ59" s="78">
        <f>COUNTIF('Grade 10 Div. 2'!$B:$B,BJ$3)</f>
        <v>0</v>
      </c>
      <c r="BK59" s="144">
        <f>COUNTIF('Grade 10 Div. 2'!$D:$D,BJ$3)</f>
        <v>0</v>
      </c>
      <c r="BL59" s="78">
        <f>COUNTIF('Grade 10 Div. 2'!$B:$B,BL$3)</f>
        <v>0</v>
      </c>
      <c r="BM59" s="144">
        <f>COUNTIF('Grade 10 Div. 2'!$D:$D,BL$3)</f>
        <v>0</v>
      </c>
      <c r="BN59" s="78">
        <f>COUNTIF('Grade 10 Div. 2'!$B:$B,BN$3)</f>
        <v>0</v>
      </c>
      <c r="BO59" s="144">
        <f>COUNTIF('Grade 10 Div. 2'!$D:$D,BN$3)</f>
        <v>0</v>
      </c>
      <c r="BP59" s="78">
        <f>COUNTIF('Grade 10 Div. 2'!$B:$B,BP$3)</f>
        <v>0</v>
      </c>
      <c r="BQ59" s="144">
        <f>COUNTIF('Grade 10 Div. 2'!$D:$D,BP$3)</f>
        <v>0</v>
      </c>
      <c r="BR59" s="78">
        <f>COUNTIF('Grade 10 Div. 2'!$B:$B,BR$3)</f>
        <v>0</v>
      </c>
      <c r="BS59" s="144">
        <f>COUNTIF('Grade 10 Div. 2'!$D:$D,BR$3)</f>
        <v>0</v>
      </c>
      <c r="BT59" s="78">
        <f>COUNTIF('Grade 10 Div. 2'!$B:$B,BT$3)</f>
        <v>0</v>
      </c>
      <c r="BU59" s="144">
        <f>COUNTIF('Grade 10 Div. 2'!$D:$D,BT$3)</f>
        <v>0</v>
      </c>
      <c r="BV59" s="78">
        <f>COUNTIF('Grade 10 Div. 2'!$B:$B,BV$3)</f>
        <v>0</v>
      </c>
      <c r="BW59" s="144">
        <f>COUNTIF('Grade 10 Div. 2'!$D:$D,BV$3)</f>
        <v>0</v>
      </c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</row>
    <row r="60" spans="1:95" s="57" customFormat="1" ht="20.100000000000001" customHeight="1" x14ac:dyDescent="0.3">
      <c r="A60" s="156" t="s">
        <v>833</v>
      </c>
      <c r="B60" s="76">
        <f>SUM(H60+J60+L60+N60+'Statistics Overview'!J61+R60++T60+V60+X60+Z60+AB60+AD60+AF60+AH60+AJ60+AL60+AN60+AP60+AR60+AT60+AV60+AX60+AZ60+BB60+BD60+BF60+BH60+BJ60,BL60,BN60,BP60,BR60,BT60,BV60)</f>
        <v>4</v>
      </c>
      <c r="C60" s="77">
        <f>SUM(I60+K60+M60+O60+'Statistics Overview'!K61+S60+U60+W60+Y60+AA60+AC60+AE60+AG60+AI60+AK60+AM60+AO60+AQ60+AS60+AU60+AW60+AY60+BA60+BC60+BE60+BG60+BI60+BK60,BO60,BQ60,BS60,BU60,BW60)</f>
        <v>2</v>
      </c>
      <c r="D60" s="167">
        <f>B60+'Statistics Overview'!B61+3</f>
        <v>12</v>
      </c>
      <c r="E60" s="74">
        <f>C60+'Statistics Overview'!C61+3</f>
        <v>11</v>
      </c>
      <c r="F60" s="168">
        <f>COUNTIF('Grade 10 Div. 2 North'!$B:$B,F$3)</f>
        <v>12</v>
      </c>
      <c r="G60" s="84">
        <f>COUNTIF('Grade 10 Div. 2 North'!$D:$D,F$3)</f>
        <v>10</v>
      </c>
      <c r="H60" s="168">
        <f>COUNTIF('Grade 10 Div. 2 North'!$B:$B,H$3)</f>
        <v>0</v>
      </c>
      <c r="I60" s="84">
        <f>COUNTIF('Grade 10 Div. 2 North'!$D:$D,H$3)</f>
        <v>0</v>
      </c>
      <c r="J60" s="78">
        <f>COUNTIF('Grade 10 Div. 2 North'!$B:$B,J$3)</f>
        <v>0</v>
      </c>
      <c r="K60" s="84">
        <f>COUNTIF('Grade 10 Div. 2 North'!$D:$D,J$3)</f>
        <v>0</v>
      </c>
      <c r="L60" s="78">
        <f>COUNTIF('Grade 10 Div. 2 North'!$B:$B,L$3)</f>
        <v>0</v>
      </c>
      <c r="M60" s="84">
        <f>COUNTIF('Grade 10 Div. 2 North'!$D:$D,L$3)</f>
        <v>0</v>
      </c>
      <c r="N60" s="78">
        <f>COUNTIF('Grade 10 Div. 2 North'!$B:$B,N$3)</f>
        <v>0</v>
      </c>
      <c r="O60" s="84">
        <f>COUNTIF('Grade 10 Div. 2 North'!$D:$D,N$3)</f>
        <v>0</v>
      </c>
      <c r="R60" s="78">
        <f>COUNTIF('Grade 10 Div. 2 North'!$B:$B,R$3)</f>
        <v>0</v>
      </c>
      <c r="S60" s="84">
        <f>COUNTIF('Grade 10 Div. 2 North'!$D:$D,R$3)</f>
        <v>0</v>
      </c>
      <c r="T60" s="78">
        <f>COUNTIF('Grade 10 Div. 2 North'!$B:$B,T$3)</f>
        <v>0</v>
      </c>
      <c r="U60" s="84">
        <f>COUNTIF('Grade 10 Div. 2 North'!$D:$D,T$3)</f>
        <v>0</v>
      </c>
      <c r="V60" s="78">
        <f>COUNTIF('Grade 10 Div. 2 North'!$B:$B,V$3)</f>
        <v>0</v>
      </c>
      <c r="W60" s="84">
        <f>COUNTIF('Grade 10 Div. 2 North'!$D:$D,V$3)</f>
        <v>0</v>
      </c>
      <c r="X60" s="78">
        <f>COUNTIF('Grade 10 Div. 2 North'!$B:$B,X$3)</f>
        <v>0</v>
      </c>
      <c r="Y60" s="84">
        <f>COUNTIF('Grade 10 Div. 2 North'!$D:$D,X$3)</f>
        <v>0</v>
      </c>
      <c r="Z60" s="78">
        <f>COUNTIF('Grade 10 Div. 2 North'!$B:$B,Z$3)</f>
        <v>0</v>
      </c>
      <c r="AA60" s="84">
        <f>COUNTIF('Grade 10 Div. 2 North'!$D:$D,Z$3)</f>
        <v>0</v>
      </c>
      <c r="AB60" s="78">
        <f>COUNTIF('Grade 10 Div. 2 North'!$B:$B,AB$3)</f>
        <v>0</v>
      </c>
      <c r="AC60" s="84">
        <f>COUNTIF('Grade 10 Div. 2 North'!$D:$D,AB$3)</f>
        <v>0</v>
      </c>
      <c r="AD60" s="78">
        <f>COUNTIF('Grade 10 Div. 2 North'!$B:$B,AD$3)</f>
        <v>0</v>
      </c>
      <c r="AE60" s="84">
        <f>COUNTIF('Grade 10 Div. 2 North'!$D:$D,AD$3)</f>
        <v>0</v>
      </c>
      <c r="AF60" s="78">
        <f>COUNTIF('Grade 10 Div. 2 North'!$B:$B,AF$3)</f>
        <v>0</v>
      </c>
      <c r="AG60" s="84">
        <f>COUNTIF('Grade 10 Div. 2 North'!$D:$D,AF$3)</f>
        <v>0</v>
      </c>
      <c r="AH60" s="78">
        <f>COUNTIF('Grade 10 Div. 2 North'!$B:$B,AH$3)</f>
        <v>0</v>
      </c>
      <c r="AI60" s="84">
        <f>COUNTIF('Grade 10 Div. 2 North'!$D:$D,AH$3)</f>
        <v>0</v>
      </c>
      <c r="AJ60" s="78">
        <f>COUNTIF('Grade 10 Div. 2 North'!$B:$B,AJ$3)</f>
        <v>0</v>
      </c>
      <c r="AK60" s="84">
        <f>COUNTIF('Grade 10 Div. 2 North'!$D:$D,AJ$3)</f>
        <v>0</v>
      </c>
      <c r="AL60" s="78">
        <f>COUNTIF('Grade 10 Div. 2 North'!$B:$B,AL$3)</f>
        <v>0</v>
      </c>
      <c r="AM60" s="84">
        <f>COUNTIF('Grade 10 Div. 2 North'!$D:$D,AL$3)</f>
        <v>0</v>
      </c>
      <c r="AN60" s="78">
        <f>COUNTIF('Grade 10 Div. 2 North'!$B:$B,AN$3)</f>
        <v>0</v>
      </c>
      <c r="AO60" s="84">
        <f>COUNTIF('Grade 10 Div. 2 North'!$D:$D,AN$3)</f>
        <v>0</v>
      </c>
      <c r="AP60" s="78">
        <f>COUNTIF('Grade 10 Div. 2 North'!$B:$B,AP$3)</f>
        <v>0</v>
      </c>
      <c r="AQ60" s="84">
        <f>COUNTIF('Grade 10 Div. 2 North'!$D:$D,AP$3)</f>
        <v>0</v>
      </c>
      <c r="AR60" s="78">
        <f>COUNTIF('Grade 10 Div. 2 North'!$B:$B,AR$3)</f>
        <v>0</v>
      </c>
      <c r="AS60" s="84">
        <f>COUNTIF('Grade 10 Div. 2 North'!$D:$D,AR$3)</f>
        <v>0</v>
      </c>
      <c r="AT60" s="78">
        <f>COUNTIF('Grade 10 Div. 2 North'!$B:$B,AT$3)</f>
        <v>1</v>
      </c>
      <c r="AU60" s="84">
        <f>COUNTIF('Grade 10 Div. 2 North'!$D:$D,AT$3)</f>
        <v>0</v>
      </c>
      <c r="AV60" s="78">
        <f>COUNTIF('Grade 10 Div. 2 North'!$B:$B,AV$3)</f>
        <v>3</v>
      </c>
      <c r="AW60" s="84">
        <f>COUNTIF('Grade 10 Div. 2 North'!$D:$D,AV$3)</f>
        <v>2</v>
      </c>
      <c r="AX60" s="78">
        <f>COUNTIF('Grade 10 Div. 2 North'!$B:$B,AX$3)</f>
        <v>0</v>
      </c>
      <c r="AY60" s="84">
        <f>COUNTIF('Grade 10 Div. 2 North'!$D:$D,AX$3)</f>
        <v>0</v>
      </c>
      <c r="AZ60" s="78">
        <f>COUNTIF('Grade 10 Div. 2 North'!$B:$B,AZ$3)</f>
        <v>0</v>
      </c>
      <c r="BA60" s="84">
        <f>COUNTIF('Grade 10 Div. 2 North'!$D:$D,AZ$3)</f>
        <v>0</v>
      </c>
      <c r="BB60" s="78">
        <f>COUNTIF('Grade 10 Div. 2 North'!$B:$B,BB$3)</f>
        <v>0</v>
      </c>
      <c r="BC60" s="84">
        <f>COUNTIF('Grade 10 Div. 2 North'!$D:$D,BB$3)</f>
        <v>0</v>
      </c>
      <c r="BD60" s="78">
        <f>COUNTIF('Grade 10 Div. 2 North'!$B:$B,BD$3)</f>
        <v>0</v>
      </c>
      <c r="BE60" s="84">
        <f>COUNTIF('Grade 10 Div. 2 North'!$D:$D,BD$3)</f>
        <v>0</v>
      </c>
      <c r="BF60" s="78">
        <f>COUNTIF('Grade 10 Div. 2 North'!$B:$B,BF$3)</f>
        <v>0</v>
      </c>
      <c r="BG60" s="84">
        <f>COUNTIF('Grade 10 Div. 2 North'!$D:$D,BF$3)</f>
        <v>0</v>
      </c>
      <c r="BH60" s="78">
        <f>COUNTIF('Grade 10 Div. 2 North'!$B:$B,BH$3)</f>
        <v>0</v>
      </c>
      <c r="BI60" s="84">
        <f>COUNTIF('Grade 10 Div. 2 North'!$D:$D,BH$3)</f>
        <v>0</v>
      </c>
      <c r="BJ60" s="78">
        <f>COUNTIF('Grade 10 Div. 2 North'!$B:$B,BJ$3)</f>
        <v>0</v>
      </c>
      <c r="BK60" s="144">
        <f>COUNTIF('Grade 10 Div. 2 North'!$D:$D,BJ$3)</f>
        <v>0</v>
      </c>
      <c r="BL60" s="78">
        <f>COUNTIF('Grade 10 Div. 2 North'!$B:$B,BL$3)</f>
        <v>0</v>
      </c>
      <c r="BM60" s="144">
        <f>COUNTIF('Grade 10 Div. 2 North'!$D:$D,BL$3)</f>
        <v>0</v>
      </c>
      <c r="BN60" s="78">
        <f>COUNTIF('Grade 10 Div. 2 North'!$B:$B,BN$3)</f>
        <v>0</v>
      </c>
      <c r="BO60" s="144">
        <f>COUNTIF('Grade 10 Div. 2 North'!$D:$D,BN$3)</f>
        <v>0</v>
      </c>
      <c r="BP60" s="78">
        <f>COUNTIF('Grade 10 Div. 2 North'!$B:$B,BP$3)</f>
        <v>0</v>
      </c>
      <c r="BQ60" s="144">
        <f>COUNTIF('Grade 10 Div. 2 North'!$D:$D,BP$3)</f>
        <v>0</v>
      </c>
      <c r="BR60" s="78">
        <f>COUNTIF('Grade 10 Div. 2 North'!$B:$B,BR$3)</f>
        <v>0</v>
      </c>
      <c r="BS60" s="144">
        <f>COUNTIF('Grade 10 Div. 2 North'!$D:$D,BR$3)</f>
        <v>0</v>
      </c>
      <c r="BT60" s="78">
        <f>COUNTIF('Grade 10 Div. 2 North'!$B:$B,BT$3)</f>
        <v>0</v>
      </c>
      <c r="BU60" s="144">
        <f>COUNTIF('Grade 10 Div. 2 North'!$D:$D,BT$3)</f>
        <v>0</v>
      </c>
      <c r="BV60" s="78">
        <f>COUNTIF('Grade 10 Div. 2 North'!$B:$B,BV$3)</f>
        <v>0</v>
      </c>
      <c r="BW60" s="144">
        <f>COUNTIF('Grade 10 Div. 2 North'!$D:$D,BV$3)</f>
        <v>0</v>
      </c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</row>
    <row r="61" spans="1:95" s="57" customFormat="1" ht="20.100000000000001" customHeight="1" x14ac:dyDescent="0.3">
      <c r="A61" s="156" t="s">
        <v>834</v>
      </c>
      <c r="B61" s="76">
        <f>SUM(H61+J61+L61+N61+'Statistics Overview'!J62+R61++T61+V61+X61+Z61+AB61+AD61+AF61+AH61+AJ61+AL61+AN61+AP61+AR61+AT61+AV61+AX61+AZ61+BB61+BD61+BF61+BH61+BJ61,BL61,BN61,BP61,BR61,BT61,BV61)</f>
        <v>0</v>
      </c>
      <c r="C61" s="77">
        <f>SUM(I61+K61+M61+O61+'Statistics Overview'!K62+S61+U61+W61+Y61+AA61+AC61+AE61+AG61+AI61+AK61+AM61+AO61+AQ61+AS61+AU61+AW61+AY61+BA61+BC61+BE61+BG61+BI61+BK61,BO61,BQ61,BS61,BU61,BW61)</f>
        <v>0</v>
      </c>
      <c r="D61" s="167">
        <f>B61+'Statistics Overview'!B62+3</f>
        <v>16</v>
      </c>
      <c r="E61" s="74">
        <f>C61+'Statistics Overview'!C62+3</f>
        <v>14</v>
      </c>
      <c r="F61" s="168">
        <f>COUNTIF('Grade 10 Div. 3'!$B:$B,F$3)</f>
        <v>16</v>
      </c>
      <c r="G61" s="84">
        <f>COUNTIF('Grade 10 Div. 3'!$D:$D,F$3)</f>
        <v>13</v>
      </c>
      <c r="H61" s="168">
        <f>COUNTIF('Grade 10 Div. 3'!$B:$B,H$3)</f>
        <v>0</v>
      </c>
      <c r="I61" s="84">
        <f>COUNTIF('Grade 10 Div. 3'!$D:$D,H$3)</f>
        <v>0</v>
      </c>
      <c r="J61" s="78">
        <f>COUNTIF('Grade 10 Div. 3'!$B:$B,J$3)</f>
        <v>0</v>
      </c>
      <c r="K61" s="84">
        <f>COUNTIF('Grade 10 Div. 3'!$D:$D,J$3)</f>
        <v>0</v>
      </c>
      <c r="L61" s="78">
        <f>COUNTIF('Grade 10 Div. 3'!$B:$B,L$3)</f>
        <v>0</v>
      </c>
      <c r="M61" s="84">
        <f>COUNTIF('Grade 10 Div. 3'!$D:$D,L$3)</f>
        <v>0</v>
      </c>
      <c r="N61" s="78">
        <f>COUNTIF('Grade 10 Div. 3'!$B:$B,N$3)</f>
        <v>0</v>
      </c>
      <c r="O61" s="84">
        <f>COUNTIF('Grade 10 Div. 3'!$D:$D,N$3)</f>
        <v>0</v>
      </c>
      <c r="R61" s="78">
        <f>COUNTIF('Grade 10 Div. 3'!$B:$B,R$3)</f>
        <v>0</v>
      </c>
      <c r="S61" s="84">
        <f>COUNTIF('Grade 10 Div. 3'!$D:$D,R$3)</f>
        <v>0</v>
      </c>
      <c r="T61" s="78">
        <f>COUNTIF('Grade 10 Div. 3'!$B:$B,T$3)</f>
        <v>0</v>
      </c>
      <c r="U61" s="84">
        <f>COUNTIF('Grade 10 Div. 3'!$D:$D,T$3)</f>
        <v>0</v>
      </c>
      <c r="V61" s="78">
        <f>COUNTIF('Grade 10 Div. 3'!$B:$B,V$3)</f>
        <v>0</v>
      </c>
      <c r="W61" s="84">
        <f>COUNTIF('Grade 10 Div. 3'!$D:$D,V$3)</f>
        <v>0</v>
      </c>
      <c r="X61" s="78">
        <f>COUNTIF('Grade 10 Div. 3'!$B:$B,X$3)</f>
        <v>0</v>
      </c>
      <c r="Y61" s="84">
        <f>COUNTIF('Grade 10 Div. 3'!$D:$D,X$3)</f>
        <v>0</v>
      </c>
      <c r="Z61" s="78">
        <f>COUNTIF('Grade 10 Div. 3'!$B:$B,Z$3)</f>
        <v>0</v>
      </c>
      <c r="AA61" s="84">
        <f>COUNTIF('Grade 10 Div. 3'!$D:$D,Z$3)</f>
        <v>0</v>
      </c>
      <c r="AB61" s="78">
        <f>COUNTIF('Grade 10 Div. 3'!$B:$B,AB$3)</f>
        <v>0</v>
      </c>
      <c r="AC61" s="84">
        <f>COUNTIF('Grade 10 Div. 3'!$D:$D,AB$3)</f>
        <v>0</v>
      </c>
      <c r="AD61" s="78">
        <f>COUNTIF('Grade 10 Div. 3'!$B:$B,AD$3)</f>
        <v>0</v>
      </c>
      <c r="AE61" s="84">
        <f>COUNTIF('Grade 10 Div. 3'!$D:$D,AD$3)</f>
        <v>0</v>
      </c>
      <c r="AF61" s="78">
        <f>COUNTIF('Grade 10 Div. 3'!$B:$B,AF$3)</f>
        <v>0</v>
      </c>
      <c r="AG61" s="84">
        <f>COUNTIF('Grade 10 Div. 3'!$D:$D,AF$3)</f>
        <v>0</v>
      </c>
      <c r="AH61" s="78">
        <f>COUNTIF('Grade 10 Div. 3'!$B:$B,AH$3)</f>
        <v>0</v>
      </c>
      <c r="AI61" s="84">
        <f>COUNTIF('Grade 10 Div. 3'!$D:$D,AH$3)</f>
        <v>0</v>
      </c>
      <c r="AJ61" s="78">
        <f>COUNTIF('Grade 10 Div. 3'!$B:$B,AJ$3)</f>
        <v>0</v>
      </c>
      <c r="AK61" s="84">
        <f>COUNTIF('Grade 10 Div. 3'!$D:$D,AJ$3)</f>
        <v>0</v>
      </c>
      <c r="AL61" s="78">
        <f>COUNTIF('Grade 10 Div. 3'!$B:$B,AL$3)</f>
        <v>0</v>
      </c>
      <c r="AM61" s="84">
        <f>COUNTIF('Grade 10 Div. 3'!$D:$D,AL$3)</f>
        <v>0</v>
      </c>
      <c r="AN61" s="78">
        <f>COUNTIF('Grade 10 Div. 3'!$B:$B,AN$3)</f>
        <v>0</v>
      </c>
      <c r="AO61" s="84">
        <f>COUNTIF('Grade 10 Div. 3'!$D:$D,AN$3)</f>
        <v>0</v>
      </c>
      <c r="AP61" s="78">
        <f>COUNTIF('Grade 10 Div. 3'!$B:$B,AP$3)</f>
        <v>0</v>
      </c>
      <c r="AQ61" s="84">
        <f>COUNTIF('Grade 10 Div. 3'!$D:$D,AP$3)</f>
        <v>0</v>
      </c>
      <c r="AR61" s="78">
        <f>COUNTIF('Grade 10 Div. 3'!$B:$B,AR$3)</f>
        <v>0</v>
      </c>
      <c r="AS61" s="84">
        <f>COUNTIF('Grade 10 Div. 3'!$D:$D,AR$3)</f>
        <v>0</v>
      </c>
      <c r="AT61" s="78">
        <f>COUNTIF('Grade 10 Div. 3'!$B:$B,AT$3)</f>
        <v>0</v>
      </c>
      <c r="AU61" s="84">
        <f>COUNTIF('Grade 10 Div. 3'!$D:$D,AT$3)</f>
        <v>0</v>
      </c>
      <c r="AV61" s="78">
        <f>COUNTIF('Grade 10 Div. 3'!$B:$B,AV$3)</f>
        <v>0</v>
      </c>
      <c r="AW61" s="84">
        <f>COUNTIF('Grade 10 Div. 3'!$D:$D,AV$3)</f>
        <v>0</v>
      </c>
      <c r="AX61" s="78">
        <f>COUNTIF('Grade 10 Div. 3'!$B:$B,AX$3)</f>
        <v>0</v>
      </c>
      <c r="AY61" s="84">
        <f>COUNTIF('Grade 10 Div. 3'!$D:$D,AX$3)</f>
        <v>0</v>
      </c>
      <c r="AZ61" s="78">
        <f>COUNTIF('Grade 10 Div. 3'!$B:$B,AZ$3)</f>
        <v>0</v>
      </c>
      <c r="BA61" s="84">
        <f>COUNTIF('Grade 10 Div. 3'!$D:$D,AZ$3)</f>
        <v>0</v>
      </c>
      <c r="BB61" s="78">
        <f>COUNTIF('Grade 10 Div. 3'!$B:$B,BB$3)</f>
        <v>0</v>
      </c>
      <c r="BC61" s="84">
        <f>COUNTIF('Grade 10 Div. 3'!$D:$D,BB$3)</f>
        <v>0</v>
      </c>
      <c r="BD61" s="78">
        <f>COUNTIF('Grade 10 Div. 3'!$B:$B,BD$3)</f>
        <v>0</v>
      </c>
      <c r="BE61" s="84">
        <f>COUNTIF('Grade 10 Div. 3'!$D:$D,BD$3)</f>
        <v>0</v>
      </c>
      <c r="BF61" s="78">
        <f>COUNTIF('Grade 10 Div. 3'!$B:$B,BF$3)</f>
        <v>0</v>
      </c>
      <c r="BG61" s="84">
        <f>COUNTIF('Grade 10 Div. 3'!$D:$D,BF$3)</f>
        <v>0</v>
      </c>
      <c r="BH61" s="78">
        <f>COUNTIF('Grade 10 Div. 3'!$B:$B,BH$3)</f>
        <v>0</v>
      </c>
      <c r="BI61" s="84">
        <f>COUNTIF('Grade 10 Div. 3'!$D:$D,BH$3)</f>
        <v>0</v>
      </c>
      <c r="BJ61" s="78">
        <f>COUNTIF('Grade 10 Div. 3'!$B:$B,BJ$3)</f>
        <v>0</v>
      </c>
      <c r="BK61" s="144">
        <f>COUNTIF('Grade 10 Div. 3'!$D:$D,BJ$3)</f>
        <v>0</v>
      </c>
      <c r="BL61" s="78">
        <f>COUNTIF('Grade 10 Div. 3'!$B:$B,BL$3)</f>
        <v>0</v>
      </c>
      <c r="BM61" s="144">
        <f>COUNTIF('Grade 10 Div. 3'!$D:$D,BL$3)</f>
        <v>0</v>
      </c>
      <c r="BN61" s="78">
        <f>COUNTIF('Grade 10 Div. 3'!$B:$B,BN$3)</f>
        <v>0</v>
      </c>
      <c r="BO61" s="144">
        <f>COUNTIF('Grade 10 Div. 3'!$D:$D,BN$3)</f>
        <v>0</v>
      </c>
      <c r="BP61" s="78">
        <f>COUNTIF('Grade 10 Div. 3'!$B:$B,BP$3)</f>
        <v>0</v>
      </c>
      <c r="BQ61" s="144">
        <f>COUNTIF('Grade 10 Div. 3'!$D:$D,BP$3)</f>
        <v>0</v>
      </c>
      <c r="BR61" s="78">
        <f>COUNTIF('Grade 10 Div. 3'!$B:$B,BR$3)</f>
        <v>0</v>
      </c>
      <c r="BS61" s="144">
        <f>COUNTIF('Grade 10 Div. 3'!$D:$D,BR$3)</f>
        <v>0</v>
      </c>
      <c r="BT61" s="78">
        <f>COUNTIF('Grade 10 Div. 3'!$B:$B,BT$3)</f>
        <v>0</v>
      </c>
      <c r="BU61" s="144">
        <f>COUNTIF('Grade 10 Div. 3'!$D:$D,BT$3)</f>
        <v>0</v>
      </c>
      <c r="BV61" s="78">
        <f>COUNTIF('Grade 10 Div. 3'!$B:$B,BV$3)</f>
        <v>0</v>
      </c>
      <c r="BW61" s="144">
        <f>COUNTIF('Grade 10 Div. 3'!$D:$D,BV$3)</f>
        <v>0</v>
      </c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</row>
    <row r="62" spans="1:95" s="57" customFormat="1" ht="20.100000000000001" customHeight="1" x14ac:dyDescent="0.3">
      <c r="A62" s="156" t="s">
        <v>835</v>
      </c>
      <c r="B62" s="76">
        <f>SUM(H62+J62+L62+N62+'Statistics Overview'!J63+R62++T62+V62+X62+Z62+AB62+AD62+AF62+AH62+AJ62+AL62+AN62+AP62+AR62+AT62+AV62+AX62+AZ62+BB62+BD62+BF62+BH62+BJ62,BL62,BN62,BP62,BR62,BT62,BV62)</f>
        <v>7</v>
      </c>
      <c r="C62" s="77">
        <f>SUM(I62+K62+M62+O62+'Statistics Overview'!K63+S62+U62+W62+Y62+AA62+AC62+AE62+AG62+AI62+AK62+AM62+AO62+AQ62+AS62+AU62+AW62+AY62+BA62+BC62+BE62+BG62+BI62+BK62,BO62,BQ62,BS62,BU62,BW62)</f>
        <v>7</v>
      </c>
      <c r="D62" s="167">
        <f>B62+'Statistics Overview'!B63+3</f>
        <v>12</v>
      </c>
      <c r="E62" s="74">
        <f>C62+'Statistics Overview'!C63+3</f>
        <v>12</v>
      </c>
      <c r="F62" s="168">
        <f>COUNTIF('Grade 10 Div. 3 North'!$B:$B,F$3)</f>
        <v>12</v>
      </c>
      <c r="G62" s="84">
        <f>COUNTIF('Grade 10 Div. 3 North'!$D:$D,F$3)</f>
        <v>11</v>
      </c>
      <c r="H62" s="168">
        <f>COUNTIF('Grade 10 Div. 3 North'!$B:$B,H$3)</f>
        <v>0</v>
      </c>
      <c r="I62" s="84">
        <f>COUNTIF('Grade 10 Div. 3 North'!$D:$D,H$3)</f>
        <v>0</v>
      </c>
      <c r="J62" s="78">
        <f>COUNTIF('Grade 10 Div. 3 North'!$B:$B,J$3)</f>
        <v>0</v>
      </c>
      <c r="K62" s="84">
        <f>COUNTIF('Grade 10 Div. 3 North'!$D:$D,J$3)</f>
        <v>0</v>
      </c>
      <c r="L62" s="78">
        <f>COUNTIF('Grade 10 Div. 3 North'!$B:$B,L$3)</f>
        <v>0</v>
      </c>
      <c r="M62" s="84">
        <f>COUNTIF('Grade 10 Div. 3 North'!$D:$D,L$3)</f>
        <v>0</v>
      </c>
      <c r="N62" s="78">
        <f>COUNTIF('Grade 10 Div. 3 North'!$B:$B,N$3)</f>
        <v>0</v>
      </c>
      <c r="O62" s="84">
        <f>COUNTIF('Grade 10 Div. 3 North'!$D:$D,N$3)</f>
        <v>0</v>
      </c>
      <c r="R62" s="78">
        <f>COUNTIF('Grade 10 Div. 3 North'!$B:$B,R$3)</f>
        <v>0</v>
      </c>
      <c r="S62" s="84">
        <f>COUNTIF('Grade 10 Div. 3 North'!$D:$D,R$3)</f>
        <v>0</v>
      </c>
      <c r="T62" s="78">
        <f>COUNTIF('Grade 10 Div. 3 North'!$B:$B,T$3)</f>
        <v>0</v>
      </c>
      <c r="U62" s="84">
        <f>COUNTIF('Grade 10 Div. 3 North'!$D:$D,T$3)</f>
        <v>0</v>
      </c>
      <c r="V62" s="78">
        <f>COUNTIF('Grade 10 Div. 3 North'!$B:$B,V$3)</f>
        <v>0</v>
      </c>
      <c r="W62" s="84">
        <f>COUNTIF('Grade 10 Div. 3 North'!$D:$D,V$3)</f>
        <v>0</v>
      </c>
      <c r="X62" s="78">
        <f>COUNTIF('Grade 10 Div. 3 North'!$B:$B,X$3)</f>
        <v>0</v>
      </c>
      <c r="Y62" s="84">
        <f>COUNTIF('Grade 10 Div. 3 North'!$D:$D,X$3)</f>
        <v>0</v>
      </c>
      <c r="Z62" s="78">
        <f>COUNTIF('Grade 10 Div. 3 North'!$B:$B,Z$3)</f>
        <v>0</v>
      </c>
      <c r="AA62" s="84">
        <f>COUNTIF('Grade 10 Div. 3 North'!$D:$D,Z$3)</f>
        <v>0</v>
      </c>
      <c r="AB62" s="78">
        <f>COUNTIF('Grade 10 Div. 3 North'!$B:$B,AB$3)</f>
        <v>0</v>
      </c>
      <c r="AC62" s="84">
        <f>COUNTIF('Grade 10 Div. 3 North'!$D:$D,AB$3)</f>
        <v>0</v>
      </c>
      <c r="AD62" s="78">
        <f>COUNTIF('Grade 10 Div. 3 North'!$B:$B,AD$3)</f>
        <v>0</v>
      </c>
      <c r="AE62" s="84">
        <f>COUNTIF('Grade 10 Div. 3 North'!$D:$D,AD$3)</f>
        <v>0</v>
      </c>
      <c r="AF62" s="78">
        <f>COUNTIF('Grade 10 Div. 3 North'!$B:$B,AF$3)</f>
        <v>0</v>
      </c>
      <c r="AG62" s="84">
        <f>COUNTIF('Grade 10 Div. 3 North'!$D:$D,AF$3)</f>
        <v>0</v>
      </c>
      <c r="AH62" s="78">
        <f>COUNTIF('Grade 10 Div. 3 North'!$B:$B,AH$3)</f>
        <v>0</v>
      </c>
      <c r="AI62" s="84">
        <f>COUNTIF('Grade 10 Div. 3 North'!$D:$D,AH$3)</f>
        <v>0</v>
      </c>
      <c r="AJ62" s="78">
        <f>COUNTIF('Grade 10 Div. 3 North'!$B:$B,AJ$3)</f>
        <v>0</v>
      </c>
      <c r="AK62" s="84">
        <f>COUNTIF('Grade 10 Div. 3 North'!$D:$D,AJ$3)</f>
        <v>0</v>
      </c>
      <c r="AL62" s="78">
        <f>COUNTIF('Grade 10 Div. 3 North'!$B:$B,AL$3)</f>
        <v>0</v>
      </c>
      <c r="AM62" s="84">
        <f>COUNTIF('Grade 10 Div. 3 North'!$D:$D,AL$3)</f>
        <v>0</v>
      </c>
      <c r="AN62" s="78">
        <f>COUNTIF('Grade 10 Div. 3 North'!$B:$B,AN$3)</f>
        <v>0</v>
      </c>
      <c r="AO62" s="84">
        <f>COUNTIF('Grade 10 Div. 3 North'!$D:$D,AN$3)</f>
        <v>0</v>
      </c>
      <c r="AP62" s="78">
        <f>COUNTIF('Grade 10 Div. 3 North'!$B:$B,AP$3)</f>
        <v>0</v>
      </c>
      <c r="AQ62" s="84">
        <f>COUNTIF('Grade 10 Div. 3 North'!$D:$D,AP$3)</f>
        <v>0</v>
      </c>
      <c r="AR62" s="78">
        <f>COUNTIF('Grade 10 Div. 3 North'!$B:$B,AR$3)</f>
        <v>0</v>
      </c>
      <c r="AS62" s="84">
        <f>COUNTIF('Grade 10 Div. 3 North'!$D:$D,AR$3)</f>
        <v>0</v>
      </c>
      <c r="AT62" s="78">
        <f>COUNTIF('Grade 10 Div. 3 North'!$B:$B,AT$3)</f>
        <v>0</v>
      </c>
      <c r="AU62" s="84">
        <f>COUNTIF('Grade 10 Div. 3 North'!$D:$D,AT$3)</f>
        <v>0</v>
      </c>
      <c r="AV62" s="78">
        <f>COUNTIF('Grade 10 Div. 3 North'!$B:$B,AV$3)</f>
        <v>0</v>
      </c>
      <c r="AW62" s="84">
        <f>COUNTIF('Grade 10 Div. 3 North'!$D:$D,AV$3)</f>
        <v>0</v>
      </c>
      <c r="AX62" s="78">
        <f>COUNTIF('Grade 10 Div. 3 North'!$B:$B,AX$3)</f>
        <v>0</v>
      </c>
      <c r="AY62" s="84">
        <f>COUNTIF('Grade 10 Div. 3 North'!$D:$D,AX$3)</f>
        <v>0</v>
      </c>
      <c r="AZ62" s="78">
        <f>COUNTIF('Grade 10 Div. 3 North'!$B:$B,AZ$3)</f>
        <v>0</v>
      </c>
      <c r="BA62" s="84">
        <f>COUNTIF('Grade 10 Div. 3 North'!$D:$D,AZ$3)</f>
        <v>0</v>
      </c>
      <c r="BB62" s="78">
        <f>COUNTIF('Grade 10 Div. 3 North'!$B:$B,BB$3)</f>
        <v>7</v>
      </c>
      <c r="BC62" s="84">
        <f>COUNTIF('Grade 10 Div. 3 North'!$D:$D,BB$3)</f>
        <v>7</v>
      </c>
      <c r="BD62" s="78">
        <f>COUNTIF('Grade 10 Div. 3 North'!$B:$B,BD$3)</f>
        <v>0</v>
      </c>
      <c r="BE62" s="84">
        <f>COUNTIF('Grade 10 Div. 3 North'!$D:$D,BD$3)</f>
        <v>0</v>
      </c>
      <c r="BF62" s="78">
        <f>COUNTIF('Grade 10 Div. 3 North'!$B:$B,BF$3)</f>
        <v>0</v>
      </c>
      <c r="BG62" s="84">
        <f>COUNTIF('Grade 10 Div. 3 North'!$D:$D,BF$3)</f>
        <v>0</v>
      </c>
      <c r="BH62" s="78">
        <f>COUNTIF('Grade 10 Div. 3 North'!$B:$B,BH$3)</f>
        <v>0</v>
      </c>
      <c r="BI62" s="84">
        <f>COUNTIF('Grade 10 Div. 3 North'!$D:$D,BH$3)</f>
        <v>0</v>
      </c>
      <c r="BJ62" s="78">
        <f>COUNTIF('Grade 10 Div. 3 North'!$B:$B,BJ$3)</f>
        <v>0</v>
      </c>
      <c r="BK62" s="144">
        <f>COUNTIF('Grade 10 Div. 3 North'!$D:$D,BJ$3)</f>
        <v>0</v>
      </c>
      <c r="BL62" s="78">
        <f>COUNTIF('Grade 10 Div. 3 North'!$B:$B,BL$3)</f>
        <v>0</v>
      </c>
      <c r="BM62" s="144">
        <f>COUNTIF('Grade 10 Div. 3 North'!$D:$D,BL$3)</f>
        <v>0</v>
      </c>
      <c r="BN62" s="78">
        <f>COUNTIF('Grade 10 Div. 3 North'!$B:$B,BN$3)</f>
        <v>0</v>
      </c>
      <c r="BO62" s="144">
        <f>COUNTIF('Grade 10 Div. 3 North'!$D:$D,BN$3)</f>
        <v>0</v>
      </c>
      <c r="BP62" s="78">
        <f>COUNTIF('Grade 10 Div. 3 North'!$B:$B,BP$3)</f>
        <v>0</v>
      </c>
      <c r="BQ62" s="144">
        <f>COUNTIF('Grade 10 Div. 3 North'!$D:$D,BP$3)</f>
        <v>0</v>
      </c>
      <c r="BR62" s="78">
        <f>COUNTIF('Grade 10 Div. 3 North'!$B:$B,BR$3)</f>
        <v>0</v>
      </c>
      <c r="BS62" s="144">
        <f>COUNTIF('Grade 10 Div. 3 North'!$D:$D,BR$3)</f>
        <v>0</v>
      </c>
      <c r="BT62" s="78">
        <f>COUNTIF('Grade 10 Div. 3 North'!$B:$B,BT$3)</f>
        <v>0</v>
      </c>
      <c r="BU62" s="144">
        <f>COUNTIF('Grade 10 Div. 3 North'!$D:$D,BT$3)</f>
        <v>0</v>
      </c>
      <c r="BV62" s="78">
        <f>COUNTIF('Grade 10 Div. 3 North'!$B:$B,BV$3)</f>
        <v>0</v>
      </c>
      <c r="BW62" s="144">
        <f>COUNTIF('Grade 10 Div. 3 North'!$D:$D,BV$3)</f>
        <v>0</v>
      </c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</row>
    <row r="63" spans="1:95" s="57" customFormat="1" ht="20.100000000000001" customHeight="1" thickBot="1" x14ac:dyDescent="0.35">
      <c r="A63" s="145" t="s">
        <v>115</v>
      </c>
      <c r="B63" s="66">
        <f>SUM(H63+J63+L63+N63+'Statistics Overview'!J64+R63+T63+V63+X63+Z63+AB63+AD63+AF63+AH63+AJ63+AL63+AN63+AP63+AR63+AT63+AV63+AX63+AZ63+BB63+BD63+BF63+BH63+BJ63+BL63+BN63+BP63+BR63+BT63+BV63)</f>
        <v>438</v>
      </c>
      <c r="C63" s="164">
        <f>SUM(I63+K63+M63+O63+'Statistics Overview'!K64+S63+U63+W63+Y63+AA63+AC63+AE63+AG63+AI63+AK63+AM63+AO63+AQ63+AS63+AU63+AW63+AY63+BA63+BC63+BE63+BG63+BI63+BK63+BM63+BO63+BQ63+BS63+BU63+BW63)</f>
        <v>263</v>
      </c>
      <c r="D63" s="169">
        <f t="shared" ref="D63:O63" si="38">D6+D16+D22+D33+D50</f>
        <v>1686</v>
      </c>
      <c r="E63" s="146">
        <f t="shared" si="38"/>
        <v>1531</v>
      </c>
      <c r="F63" s="169">
        <f t="shared" si="38"/>
        <v>1690</v>
      </c>
      <c r="G63" s="146">
        <f t="shared" si="38"/>
        <v>1436</v>
      </c>
      <c r="H63" s="169">
        <f t="shared" si="38"/>
        <v>0</v>
      </c>
      <c r="I63" s="146">
        <f t="shared" si="38"/>
        <v>1</v>
      </c>
      <c r="J63" s="169">
        <f t="shared" si="38"/>
        <v>1</v>
      </c>
      <c r="K63" s="146">
        <f t="shared" si="38"/>
        <v>0</v>
      </c>
      <c r="L63" s="169">
        <f t="shared" si="38"/>
        <v>5</v>
      </c>
      <c r="M63" s="146">
        <f t="shared" si="38"/>
        <v>6</v>
      </c>
      <c r="N63" s="169">
        <f t="shared" si="38"/>
        <v>1</v>
      </c>
      <c r="O63" s="146">
        <f t="shared" si="38"/>
        <v>1</v>
      </c>
      <c r="R63" s="169">
        <f>R6+R16+R22+R33+R50</f>
        <v>0</v>
      </c>
      <c r="S63" s="146">
        <f>S6+S16+S22+S33+S50</f>
        <v>2</v>
      </c>
      <c r="T63" s="169">
        <f t="shared" ref="T63:U63" si="39">T6+T16+T22+T33+T50</f>
        <v>1</v>
      </c>
      <c r="U63" s="146">
        <f t="shared" si="39"/>
        <v>1</v>
      </c>
      <c r="V63" s="169">
        <f t="shared" ref="V63:BA63" si="40">V6+V16+V22+V33+V50</f>
        <v>1</v>
      </c>
      <c r="W63" s="146">
        <f t="shared" si="40"/>
        <v>1</v>
      </c>
      <c r="X63" s="169">
        <f t="shared" si="40"/>
        <v>22</v>
      </c>
      <c r="Y63" s="146">
        <f t="shared" si="40"/>
        <v>29</v>
      </c>
      <c r="Z63" s="169">
        <f t="shared" si="40"/>
        <v>1</v>
      </c>
      <c r="AA63" s="146">
        <f t="shared" si="40"/>
        <v>1</v>
      </c>
      <c r="AB63" s="169">
        <f t="shared" si="40"/>
        <v>1</v>
      </c>
      <c r="AC63" s="146">
        <f t="shared" si="40"/>
        <v>1</v>
      </c>
      <c r="AD63" s="169">
        <f t="shared" si="40"/>
        <v>16</v>
      </c>
      <c r="AE63" s="146">
        <f t="shared" si="40"/>
        <v>22</v>
      </c>
      <c r="AF63" s="169">
        <f t="shared" si="40"/>
        <v>1</v>
      </c>
      <c r="AG63" s="146">
        <f t="shared" si="40"/>
        <v>1</v>
      </c>
      <c r="AH63" s="169">
        <f t="shared" si="40"/>
        <v>0</v>
      </c>
      <c r="AI63" s="146">
        <f t="shared" si="40"/>
        <v>1</v>
      </c>
      <c r="AJ63" s="169">
        <f t="shared" si="40"/>
        <v>0</v>
      </c>
      <c r="AK63" s="146">
        <f t="shared" si="40"/>
        <v>1</v>
      </c>
      <c r="AL63" s="169">
        <f t="shared" si="40"/>
        <v>0</v>
      </c>
      <c r="AM63" s="146">
        <f t="shared" si="40"/>
        <v>2</v>
      </c>
      <c r="AN63" s="169">
        <f t="shared" si="40"/>
        <v>4</v>
      </c>
      <c r="AO63" s="146">
        <f t="shared" si="40"/>
        <v>4</v>
      </c>
      <c r="AP63" s="169">
        <f t="shared" si="40"/>
        <v>0</v>
      </c>
      <c r="AQ63" s="146">
        <f t="shared" si="40"/>
        <v>3</v>
      </c>
      <c r="AR63" s="169">
        <f t="shared" si="40"/>
        <v>1</v>
      </c>
      <c r="AS63" s="146">
        <f t="shared" si="40"/>
        <v>1</v>
      </c>
      <c r="AT63" s="169">
        <f t="shared" si="40"/>
        <v>6</v>
      </c>
      <c r="AU63" s="146">
        <f t="shared" si="40"/>
        <v>5</v>
      </c>
      <c r="AV63" s="169">
        <f t="shared" si="40"/>
        <v>11</v>
      </c>
      <c r="AW63" s="146">
        <f t="shared" si="40"/>
        <v>14</v>
      </c>
      <c r="AX63" s="169">
        <f t="shared" si="40"/>
        <v>6</v>
      </c>
      <c r="AY63" s="146">
        <f t="shared" si="40"/>
        <v>6</v>
      </c>
      <c r="AZ63" s="169">
        <f t="shared" si="40"/>
        <v>4</v>
      </c>
      <c r="BA63" s="146">
        <f t="shared" si="40"/>
        <v>2</v>
      </c>
      <c r="BB63" s="169">
        <f t="shared" ref="BB63:BC63" si="41">BB6+BB16+BB22+BB33+BB50</f>
        <v>166</v>
      </c>
      <c r="BC63" s="146">
        <f t="shared" si="41"/>
        <v>132</v>
      </c>
      <c r="BD63" s="169">
        <f t="shared" ref="BD63:BE63" si="42">BD6+BD16+BD22+BD33+BD50</f>
        <v>167</v>
      </c>
      <c r="BE63" s="146">
        <f t="shared" si="42"/>
        <v>3</v>
      </c>
      <c r="BF63" s="169">
        <f t="shared" ref="BF63:BM63" si="43">BF6+BF16+BF22+BF33+BF50</f>
        <v>2</v>
      </c>
      <c r="BG63" s="146">
        <f t="shared" si="43"/>
        <v>2</v>
      </c>
      <c r="BH63" s="169">
        <f t="shared" si="43"/>
        <v>2</v>
      </c>
      <c r="BI63" s="146">
        <f t="shared" si="43"/>
        <v>0</v>
      </c>
      <c r="BJ63" s="169">
        <f t="shared" si="43"/>
        <v>3</v>
      </c>
      <c r="BK63" s="146">
        <f t="shared" si="43"/>
        <v>3</v>
      </c>
      <c r="BL63" s="169">
        <f t="shared" si="43"/>
        <v>0</v>
      </c>
      <c r="BM63" s="146">
        <f t="shared" si="43"/>
        <v>0</v>
      </c>
      <c r="BN63" s="169">
        <f t="shared" ref="BN63:BW63" si="44">BN6+BN16+BN22+BN33+BN50</f>
        <v>1</v>
      </c>
      <c r="BO63" s="146">
        <f t="shared" si="44"/>
        <v>3</v>
      </c>
      <c r="BP63" s="169">
        <f t="shared" si="44"/>
        <v>1</v>
      </c>
      <c r="BQ63" s="146">
        <f t="shared" si="44"/>
        <v>0</v>
      </c>
      <c r="BR63" s="169">
        <f t="shared" si="44"/>
        <v>2</v>
      </c>
      <c r="BS63" s="146">
        <f t="shared" si="44"/>
        <v>2</v>
      </c>
      <c r="BT63" s="169">
        <f t="shared" si="44"/>
        <v>3</v>
      </c>
      <c r="BU63" s="146">
        <f t="shared" si="44"/>
        <v>1</v>
      </c>
      <c r="BV63" s="169">
        <f t="shared" si="44"/>
        <v>1</v>
      </c>
      <c r="BW63" s="146">
        <f t="shared" si="44"/>
        <v>4</v>
      </c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</row>
    <row r="64" spans="1:95" ht="15.75" thickBot="1" x14ac:dyDescent="0.3"/>
    <row r="65" spans="1:101" s="65" customFormat="1" ht="39.950000000000003" customHeight="1" thickTop="1" x14ac:dyDescent="0.25">
      <c r="A65" s="189" t="s">
        <v>892</v>
      </c>
      <c r="B65" s="256" t="s">
        <v>893</v>
      </c>
      <c r="C65" s="257"/>
      <c r="D65" s="231" t="s">
        <v>893</v>
      </c>
      <c r="E65" s="232"/>
      <c r="F65" s="231" t="s">
        <v>893</v>
      </c>
      <c r="G65" s="232"/>
      <c r="H65" s="231" t="s">
        <v>893</v>
      </c>
      <c r="I65" s="232"/>
      <c r="J65" s="251" t="s">
        <v>893</v>
      </c>
      <c r="K65" s="232"/>
      <c r="L65" s="251" t="s">
        <v>893</v>
      </c>
      <c r="M65" s="232"/>
      <c r="N65" s="251" t="s">
        <v>893</v>
      </c>
      <c r="O65" s="232"/>
      <c r="R65" s="251" t="s">
        <v>893</v>
      </c>
      <c r="S65" s="232"/>
      <c r="T65" s="251" t="s">
        <v>893</v>
      </c>
      <c r="U65" s="232"/>
      <c r="V65" s="251" t="s">
        <v>893</v>
      </c>
      <c r="W65" s="232"/>
      <c r="X65" s="251" t="s">
        <v>893</v>
      </c>
      <c r="Y65" s="232"/>
      <c r="Z65" s="251" t="s">
        <v>893</v>
      </c>
      <c r="AA65" s="232"/>
      <c r="AB65" s="251" t="s">
        <v>893</v>
      </c>
      <c r="AC65" s="232"/>
      <c r="AD65" s="251" t="s">
        <v>893</v>
      </c>
      <c r="AE65" s="232"/>
      <c r="AF65" s="251" t="s">
        <v>893</v>
      </c>
      <c r="AG65" s="232"/>
      <c r="AH65" s="251" t="s">
        <v>893</v>
      </c>
      <c r="AI65" s="232"/>
      <c r="AJ65" s="251" t="s">
        <v>893</v>
      </c>
      <c r="AK65" s="232"/>
      <c r="AL65" s="251" t="s">
        <v>893</v>
      </c>
      <c r="AM65" s="232"/>
      <c r="AN65" s="251" t="s">
        <v>893</v>
      </c>
      <c r="AO65" s="232"/>
      <c r="AP65" s="251" t="s">
        <v>893</v>
      </c>
      <c r="AQ65" s="232"/>
      <c r="AR65" s="251" t="s">
        <v>893</v>
      </c>
      <c r="AS65" s="232"/>
      <c r="AT65" s="251" t="s">
        <v>893</v>
      </c>
      <c r="AU65" s="232"/>
      <c r="AV65" s="251" t="s">
        <v>893</v>
      </c>
      <c r="AW65" s="232"/>
      <c r="AX65" s="251" t="s">
        <v>893</v>
      </c>
      <c r="AY65" s="232"/>
      <c r="AZ65" s="251" t="s">
        <v>893</v>
      </c>
      <c r="BA65" s="232"/>
      <c r="BB65" s="251" t="s">
        <v>893</v>
      </c>
      <c r="BC65" s="232"/>
      <c r="BD65" s="251" t="s">
        <v>893</v>
      </c>
      <c r="BE65" s="232"/>
      <c r="BF65" s="251" t="s">
        <v>893</v>
      </c>
      <c r="BG65" s="232"/>
      <c r="BH65" s="251" t="s">
        <v>893</v>
      </c>
      <c r="BI65" s="232"/>
      <c r="BJ65" s="251" t="s">
        <v>893</v>
      </c>
      <c r="BK65" s="232"/>
      <c r="BL65" s="251" t="s">
        <v>893</v>
      </c>
      <c r="BM65" s="232"/>
      <c r="BN65" s="251" t="s">
        <v>893</v>
      </c>
      <c r="BO65" s="232"/>
      <c r="BP65" s="251" t="s">
        <v>893</v>
      </c>
      <c r="BQ65" s="232"/>
      <c r="BR65" s="251" t="s">
        <v>893</v>
      </c>
      <c r="BS65" s="232"/>
      <c r="BT65" s="251" t="s">
        <v>893</v>
      </c>
      <c r="BU65" s="232"/>
      <c r="BV65" s="251" t="s">
        <v>893</v>
      </c>
      <c r="BW65" s="232"/>
      <c r="BX65" s="64"/>
      <c r="BY65" s="64"/>
      <c r="BZ65" s="64"/>
      <c r="CA65" s="64"/>
      <c r="CB65" s="64"/>
      <c r="CC65" s="64"/>
      <c r="CD65" s="64"/>
      <c r="CE65" s="64"/>
      <c r="CF65" s="64"/>
      <c r="CG65" s="64"/>
      <c r="CH65" s="64"/>
      <c r="CI65" s="64"/>
      <c r="CJ65" s="64"/>
      <c r="CK65" s="64"/>
      <c r="CL65" s="64"/>
      <c r="CM65" s="64"/>
      <c r="CN65" s="64"/>
      <c r="CO65" s="64"/>
      <c r="CP65" s="64"/>
      <c r="CQ65" s="64"/>
      <c r="CR65" s="64"/>
      <c r="CS65" s="64"/>
      <c r="CT65" s="64"/>
      <c r="CU65" s="64"/>
      <c r="CV65" s="64"/>
      <c r="CW65" s="64"/>
    </row>
    <row r="66" spans="1:101" s="57" customFormat="1" ht="20.100000000000001" customHeight="1" x14ac:dyDescent="0.3">
      <c r="A66" s="186" t="s">
        <v>890</v>
      </c>
      <c r="B66" s="258">
        <f>SUM(H66,J66+L66+'Statistics Overview'!J67+R66+V66+X66+Z66+AB66+AD66+AF66+AL66+AN66+AP66+AR66+AT66+AV66+AX66+AZ66+BB66+BD66+BF66+BH66+BJ66+BL66+BN66+BP66+BR66+BT66+BV66)</f>
        <v>62</v>
      </c>
      <c r="C66" s="255"/>
      <c r="D66" s="233">
        <f>B66+'Statistics Overview'!B67+12</f>
        <v>273</v>
      </c>
      <c r="E66" s="234"/>
      <c r="F66" s="233">
        <f>SUM(F67:F72)</f>
        <v>276</v>
      </c>
      <c r="G66" s="234"/>
      <c r="H66" s="233">
        <f>SUM(H67:H72)</f>
        <v>0</v>
      </c>
      <c r="I66" s="234"/>
      <c r="J66" s="252">
        <f>SUM(J67:J72)</f>
        <v>0</v>
      </c>
      <c r="K66" s="234"/>
      <c r="L66" s="252">
        <f>SUM(L67:L72)</f>
        <v>1</v>
      </c>
      <c r="M66" s="234"/>
      <c r="N66" s="252">
        <f>SUM(N67:N72)</f>
        <v>0</v>
      </c>
      <c r="O66" s="234"/>
      <c r="R66" s="252">
        <f t="shared" ref="R66" si="45">SUM(R67:R72)</f>
        <v>0</v>
      </c>
      <c r="S66" s="234"/>
      <c r="T66" s="252">
        <f t="shared" ref="T66:V66" si="46">SUM(T67:T72)</f>
        <v>0</v>
      </c>
      <c r="U66" s="234"/>
      <c r="V66" s="252">
        <f t="shared" si="46"/>
        <v>0</v>
      </c>
      <c r="W66" s="234"/>
      <c r="X66" s="252">
        <f t="shared" ref="X66" si="47">SUM(X67:X72)</f>
        <v>9</v>
      </c>
      <c r="Y66" s="234"/>
      <c r="Z66" s="252">
        <f t="shared" ref="Z66" si="48">SUM(Z67:Z72)</f>
        <v>0</v>
      </c>
      <c r="AA66" s="234"/>
      <c r="AB66" s="252">
        <f t="shared" ref="AB66" si="49">SUM(AB67:AB72)</f>
        <v>0</v>
      </c>
      <c r="AC66" s="234"/>
      <c r="AD66" s="252">
        <f>SUM(AD67:AD72)</f>
        <v>9</v>
      </c>
      <c r="AE66" s="234"/>
      <c r="AF66" s="252">
        <f>SUM(AF67:AF72)</f>
        <v>0</v>
      </c>
      <c r="AG66" s="234"/>
      <c r="AH66" s="252">
        <f>SUM(AH67:AH72)</f>
        <v>0</v>
      </c>
      <c r="AI66" s="234"/>
      <c r="AJ66" s="252">
        <f>SUM(AJ67:AJ72)</f>
        <v>0</v>
      </c>
      <c r="AK66" s="234"/>
      <c r="AL66" s="252">
        <f>SUM(AL67:AL72)</f>
        <v>0</v>
      </c>
      <c r="AM66" s="234"/>
      <c r="AN66" s="252">
        <f t="shared" ref="AN66" si="50">SUM(AN67:AN72)</f>
        <v>4</v>
      </c>
      <c r="AO66" s="234"/>
      <c r="AP66" s="252">
        <f t="shared" ref="AP66" si="51">SUM(AP67:AP72)</f>
        <v>2</v>
      </c>
      <c r="AQ66" s="234"/>
      <c r="AR66" s="252">
        <f t="shared" ref="AR66" si="52">SUM(AR67:AR72)</f>
        <v>0</v>
      </c>
      <c r="AS66" s="234"/>
      <c r="AT66" s="252">
        <f>SUM(AT67:AT72)</f>
        <v>0</v>
      </c>
      <c r="AU66" s="234"/>
      <c r="AV66" s="252">
        <f>SUM(AV67:AV72)</f>
        <v>0</v>
      </c>
      <c r="AW66" s="234"/>
      <c r="AX66" s="252">
        <f>SUM(AX67:AX72)</f>
        <v>0</v>
      </c>
      <c r="AY66" s="234"/>
      <c r="AZ66" s="252">
        <f t="shared" ref="AZ66" si="53">SUM(AZ67:AZ72)</f>
        <v>1</v>
      </c>
      <c r="BA66" s="234"/>
      <c r="BB66" s="252">
        <f t="shared" ref="BB66:BF66" si="54">SUM(BB67:BB72)</f>
        <v>10</v>
      </c>
      <c r="BC66" s="234"/>
      <c r="BD66" s="252">
        <f t="shared" ref="BD66" si="55">SUM(BD67:BD72)</f>
        <v>18</v>
      </c>
      <c r="BE66" s="234"/>
      <c r="BF66" s="252">
        <f t="shared" si="54"/>
        <v>0</v>
      </c>
      <c r="BG66" s="234"/>
      <c r="BH66" s="252">
        <f t="shared" ref="BH66" si="56">SUM(BH67:BH72)</f>
        <v>0</v>
      </c>
      <c r="BI66" s="234"/>
      <c r="BJ66" s="252">
        <f t="shared" ref="BJ66" si="57">SUM(BJ67:BJ72)</f>
        <v>0</v>
      </c>
      <c r="BK66" s="234"/>
      <c r="BL66" s="252">
        <f t="shared" ref="BL66:BN66" si="58">SUM(BL67:BL72)</f>
        <v>1</v>
      </c>
      <c r="BM66" s="234"/>
      <c r="BN66" s="252">
        <f t="shared" si="58"/>
        <v>2</v>
      </c>
      <c r="BO66" s="234"/>
      <c r="BP66" s="252">
        <f>SUM(BP67:BP72)</f>
        <v>4</v>
      </c>
      <c r="BQ66" s="234"/>
      <c r="BR66" s="252">
        <f>SUM(BR67:BR72)</f>
        <v>0</v>
      </c>
      <c r="BS66" s="234"/>
      <c r="BT66" s="252">
        <f>SUM(BT67:BT72)</f>
        <v>1</v>
      </c>
      <c r="BU66" s="234"/>
      <c r="BV66" s="252">
        <f>SUM(BV67:BV72)</f>
        <v>0</v>
      </c>
      <c r="BW66" s="255"/>
      <c r="BX66" s="75"/>
      <c r="BY66" s="75"/>
      <c r="BZ66" s="75"/>
      <c r="CA66" s="75"/>
      <c r="CB66" s="75"/>
      <c r="CC66" s="75"/>
      <c r="CD66" s="75"/>
      <c r="CE66" s="75"/>
      <c r="CF66" s="75"/>
      <c r="CG66" s="75"/>
      <c r="CH66" s="75"/>
      <c r="CI66" s="75"/>
      <c r="CJ66" s="75"/>
      <c r="CK66" s="75"/>
      <c r="CL66" s="75"/>
      <c r="CM66" s="75"/>
      <c r="CN66" s="75"/>
      <c r="CO66" s="75"/>
      <c r="CP66" s="75"/>
      <c r="CQ66" s="75"/>
      <c r="CR66" s="75"/>
      <c r="CS66" s="75"/>
      <c r="CT66" s="75"/>
      <c r="CU66" s="75"/>
      <c r="CV66" s="75"/>
      <c r="CW66" s="75"/>
    </row>
    <row r="67" spans="1:101" s="57" customFormat="1" ht="20.100000000000001" customHeight="1" x14ac:dyDescent="0.3">
      <c r="A67" s="156" t="s">
        <v>813</v>
      </c>
      <c r="B67" s="259">
        <f>SUM(H67,J67+L67+'Statistics Overview'!J68+R67+V67+X67+Z67+AB67+AD67+AF67+AL67+AN67+AP67+AR67+AT67+AV67+AX67+AZ67+BB67+BD67+BF67+BH67+BJ67+BL67+BN67+BP67+BR67+BT67+BV67)</f>
        <v>23</v>
      </c>
      <c r="C67" s="260"/>
      <c r="D67" s="235">
        <f>B67+'Statistics Overview'!B68+2</f>
        <v>78</v>
      </c>
      <c r="E67" s="236"/>
      <c r="F67" s="235">
        <f>COUNTIF('ANZAC Cup Premier'!$B:$B,F$3)</f>
        <v>78</v>
      </c>
      <c r="G67" s="236"/>
      <c r="H67" s="235">
        <f>COUNTIF('ANZAC Cup Premier'!$B:$B,H$3)</f>
        <v>0</v>
      </c>
      <c r="I67" s="236"/>
      <c r="J67" s="248">
        <f>COUNTIF('ANZAC Cup Premier'!$B:$B,J$3)</f>
        <v>0</v>
      </c>
      <c r="K67" s="236"/>
      <c r="L67" s="248">
        <f>COUNTIF('ANZAC Cup Premier'!$B:$B,L$3)</f>
        <v>0</v>
      </c>
      <c r="M67" s="236"/>
      <c r="N67" s="248">
        <f>COUNTIF('ANZAC Cup Premier'!$B:$B,N$3)</f>
        <v>0</v>
      </c>
      <c r="O67" s="236"/>
      <c r="R67" s="248">
        <f>COUNTIF('ANZAC Cup Premier'!$B:$B,R$3)</f>
        <v>0</v>
      </c>
      <c r="S67" s="236"/>
      <c r="T67" s="248">
        <f>COUNTIF('ANZAC Cup Premier'!$B:$B,T$3)</f>
        <v>0</v>
      </c>
      <c r="U67" s="236"/>
      <c r="V67" s="248">
        <f>COUNTIF('ANZAC Cup Premier'!$B:$B,V$3)</f>
        <v>0</v>
      </c>
      <c r="W67" s="236"/>
      <c r="X67" s="248">
        <f>COUNTIF('ANZAC Cup Premier'!$B:$B,X$3)</f>
        <v>9</v>
      </c>
      <c r="Y67" s="236"/>
      <c r="Z67" s="248">
        <f>COUNTIF('ANZAC Cup Premier'!$B:$B,Z$3)</f>
        <v>0</v>
      </c>
      <c r="AA67" s="236"/>
      <c r="AB67" s="248">
        <f>COUNTIF('ANZAC Cup Premier'!$B:$B,AB$3)</f>
        <v>0</v>
      </c>
      <c r="AC67" s="236"/>
      <c r="AD67" s="248">
        <f>COUNTIF('ANZAC Cup Premier'!$B:$B,AD$3)</f>
        <v>9</v>
      </c>
      <c r="AE67" s="236"/>
      <c r="AF67" s="248">
        <f>COUNTIF('ANZAC Cup Premier'!$B:$B,AF$3)</f>
        <v>0</v>
      </c>
      <c r="AG67" s="236"/>
      <c r="AH67" s="248">
        <f>COUNTIF('ANZAC Cup Premier'!$B:$B,AH$3)</f>
        <v>0</v>
      </c>
      <c r="AI67" s="236"/>
      <c r="AJ67" s="248">
        <f>COUNTIF('ANZAC Cup Premier'!$B:$B,AJ$3)</f>
        <v>0</v>
      </c>
      <c r="AK67" s="236"/>
      <c r="AL67" s="248">
        <f>COUNTIF('ANZAC Cup Premier'!$B:$B,AL$3)</f>
        <v>0</v>
      </c>
      <c r="AM67" s="236"/>
      <c r="AN67" s="248">
        <f>COUNTIF('ANZAC Cup Premier'!$B:$B,AN$3)</f>
        <v>0</v>
      </c>
      <c r="AO67" s="236"/>
      <c r="AP67" s="248">
        <f>COUNTIF('ANZAC Cup Premier'!$B:$B,AP$3)</f>
        <v>2</v>
      </c>
      <c r="AQ67" s="236"/>
      <c r="AR67" s="248">
        <f>COUNTIF('ANZAC Cup Premier'!$B:$B,AR$3)</f>
        <v>0</v>
      </c>
      <c r="AS67" s="236"/>
      <c r="AT67" s="248">
        <f>COUNTIF('ANZAC Cup Premier'!$B:$B,AT$3)</f>
        <v>0</v>
      </c>
      <c r="AU67" s="236"/>
      <c r="AV67" s="248">
        <f>COUNTIF('ANZAC Cup Premier'!$B:$B,AV$3)</f>
        <v>0</v>
      </c>
      <c r="AW67" s="236"/>
      <c r="AX67" s="248">
        <f>COUNTIF('ANZAC Cup Premier'!$B:$B,AX$3)</f>
        <v>0</v>
      </c>
      <c r="AY67" s="236"/>
      <c r="AZ67" s="248">
        <f>COUNTIF('ANZAC Cup Premier'!$B:$B,AZ$3)</f>
        <v>0</v>
      </c>
      <c r="BA67" s="236"/>
      <c r="BB67" s="248">
        <f>COUNTIF('ANZAC Cup Premier'!$B:$B,BB$3)</f>
        <v>0</v>
      </c>
      <c r="BC67" s="236"/>
      <c r="BD67" s="248">
        <f>COUNTIF('ANZAC Cup Premier'!$B:$B,BD$3)</f>
        <v>1</v>
      </c>
      <c r="BE67" s="236"/>
      <c r="BF67" s="248">
        <f>COUNTIF('ANZAC Cup Premier'!$B:$B,BF$3)</f>
        <v>0</v>
      </c>
      <c r="BG67" s="236"/>
      <c r="BH67" s="248">
        <f>COUNTIF('ANZAC Cup Premier'!$B:$B,BH$3)</f>
        <v>0</v>
      </c>
      <c r="BI67" s="236"/>
      <c r="BJ67" s="248">
        <f>COUNTIF('ANZAC Cup Premier'!$B:$B,BJ$3)</f>
        <v>0</v>
      </c>
      <c r="BK67" s="236"/>
      <c r="BL67" s="248">
        <f>COUNTIF('ANZAC Cup Premier'!$B:$B,BL$3)</f>
        <v>0</v>
      </c>
      <c r="BM67" s="236"/>
      <c r="BN67" s="248">
        <f>COUNTIF('ANZAC Cup Premier'!$B:$B,BN$3)</f>
        <v>2</v>
      </c>
      <c r="BO67" s="236"/>
      <c r="BP67" s="248">
        <f>COUNTIF('ANZAC Cup Premier'!$B:$B,BP$3)</f>
        <v>0</v>
      </c>
      <c r="BQ67" s="236"/>
      <c r="BR67" s="248">
        <f>COUNTIF('ANZAC Cup Premier'!$B:$B,BR$3)</f>
        <v>0</v>
      </c>
      <c r="BS67" s="236"/>
      <c r="BT67" s="248">
        <f>COUNTIF('ANZAC Cup Premier'!$B:$B,BT$3)</f>
        <v>0</v>
      </c>
      <c r="BU67" s="236"/>
      <c r="BV67" s="248">
        <f>COUNTIF('ANZAC Cup Premier'!$B:$B,BV$3)</f>
        <v>0</v>
      </c>
      <c r="BW67" s="254"/>
      <c r="BX67" s="75"/>
      <c r="BY67" s="75"/>
      <c r="BZ67" s="75"/>
      <c r="CA67" s="75"/>
      <c r="CB67" s="75"/>
      <c r="CC67" s="75"/>
      <c r="CD67" s="75"/>
      <c r="CE67" s="75"/>
      <c r="CF67" s="75"/>
      <c r="CG67" s="75"/>
      <c r="CH67" s="75"/>
      <c r="CI67" s="75"/>
      <c r="CJ67" s="75"/>
      <c r="CK67" s="75"/>
      <c r="CL67" s="75"/>
      <c r="CM67" s="75"/>
      <c r="CN67" s="75"/>
      <c r="CO67" s="75"/>
      <c r="CP67" s="75"/>
      <c r="CQ67" s="75"/>
      <c r="CR67" s="75"/>
      <c r="CS67" s="75"/>
      <c r="CT67" s="75"/>
      <c r="CU67" s="75"/>
      <c r="CV67" s="75"/>
      <c r="CW67" s="75"/>
    </row>
    <row r="68" spans="1:101" s="57" customFormat="1" ht="20.100000000000001" customHeight="1" x14ac:dyDescent="0.3">
      <c r="A68" s="156" t="s">
        <v>814</v>
      </c>
      <c r="B68" s="259">
        <f>SUM(H68,J68+L68+'Statistics Overview'!J69+R68+V68+X68+Z68+AB68+AD68+AF68+AL68+AN68+AP68+AR68+AT68+AV68+AX68+AZ68+BB68+BD68+BF68+BH68+BJ68+BL68+BN68+BP68+BR68+BT68+BV68)</f>
        <v>7</v>
      </c>
      <c r="C68" s="260"/>
      <c r="D68" s="235">
        <f>B68+'Statistics Overview'!B69+2</f>
        <v>43</v>
      </c>
      <c r="E68" s="236"/>
      <c r="F68" s="235">
        <f>COUNTIF('ANZAC Cup Open A'!$B:$B,F$3)</f>
        <v>43</v>
      </c>
      <c r="G68" s="236"/>
      <c r="H68" s="235">
        <f>COUNTIF('ANZAC Cup Open A'!$B:$B,H$3)</f>
        <v>0</v>
      </c>
      <c r="I68" s="236"/>
      <c r="J68" s="235">
        <f>COUNTIF('ANZAC Cup Open A'!$B:$B,J$3)</f>
        <v>0</v>
      </c>
      <c r="K68" s="236"/>
      <c r="L68" s="248">
        <f>COUNTIF('ANZAC Cup Open A'!$B:$B,L$3)</f>
        <v>1</v>
      </c>
      <c r="M68" s="236"/>
      <c r="N68" s="248">
        <f>COUNTIF('ANZAC Cup Open A'!$B:$B,N$3)</f>
        <v>0</v>
      </c>
      <c r="O68" s="236"/>
      <c r="R68" s="248">
        <f>COUNTIF('ANZAC Cup Open A'!$B:$B,R$3)</f>
        <v>0</v>
      </c>
      <c r="S68" s="236"/>
      <c r="T68" s="248">
        <f>COUNTIF('ANZAC Cup Open A'!$B:$B,T$3)</f>
        <v>0</v>
      </c>
      <c r="U68" s="236"/>
      <c r="V68" s="248">
        <f>COUNTIF('ANZAC Cup Open A'!$B:$B,V$3)</f>
        <v>0</v>
      </c>
      <c r="W68" s="236"/>
      <c r="X68" s="248">
        <f>COUNTIF('ANZAC Cup Open A'!$B:$B,X$3)</f>
        <v>0</v>
      </c>
      <c r="Y68" s="236"/>
      <c r="Z68" s="248">
        <f>COUNTIF('ANZAC Cup Open A'!$B:$B,Z$3)</f>
        <v>0</v>
      </c>
      <c r="AA68" s="236"/>
      <c r="AB68" s="248">
        <f>COUNTIF('ANZAC Cup Open A'!$B:$B,AB$3)</f>
        <v>0</v>
      </c>
      <c r="AC68" s="236"/>
      <c r="AD68" s="248">
        <f>COUNTIF('ANZAC Cup Open A'!$B:$B,AD$3)</f>
        <v>0</v>
      </c>
      <c r="AE68" s="236"/>
      <c r="AF68" s="248">
        <f>COUNTIF('ANZAC Cup Open A'!$B:$B,AF$3)</f>
        <v>0</v>
      </c>
      <c r="AG68" s="236"/>
      <c r="AH68" s="248">
        <f>COUNTIF('ANZAC Cup Open A'!$B:$B,AH$3)</f>
        <v>0</v>
      </c>
      <c r="AI68" s="236"/>
      <c r="AJ68" s="248">
        <f>COUNTIF('ANZAC Cup Open A'!$B:$B,AJ$3)</f>
        <v>0</v>
      </c>
      <c r="AK68" s="236"/>
      <c r="AL68" s="248">
        <f>COUNTIF('ANZAC Cup Open A'!$B:$B,AL$3)</f>
        <v>0</v>
      </c>
      <c r="AM68" s="236"/>
      <c r="AN68" s="248">
        <f>COUNTIF('ANZAC Cup Open A'!$B:$B,AN$3)</f>
        <v>2</v>
      </c>
      <c r="AO68" s="236"/>
      <c r="AP68" s="248">
        <f>COUNTIF('ANZAC Cup Open A'!$B:$B,AP$3)</f>
        <v>0</v>
      </c>
      <c r="AQ68" s="236"/>
      <c r="AR68" s="248">
        <f>COUNTIF('ANZAC Cup Open A'!$B:$B,AR$3)</f>
        <v>0</v>
      </c>
      <c r="AS68" s="236"/>
      <c r="AT68" s="248">
        <f>COUNTIF('ANZAC Cup Open A'!$B:$B,AT$3)</f>
        <v>0</v>
      </c>
      <c r="AU68" s="236"/>
      <c r="AV68" s="248">
        <f>COUNTIF('ANZAC Cup Open A'!$B:$B,AV$3)</f>
        <v>0</v>
      </c>
      <c r="AW68" s="236"/>
      <c r="AX68" s="248">
        <f>COUNTIF('ANZAC Cup Open A'!$B:$B,AX$3)</f>
        <v>0</v>
      </c>
      <c r="AY68" s="236"/>
      <c r="AZ68" s="248">
        <f>COUNTIF('ANZAC Cup Open A'!$B:$B,AZ$3)</f>
        <v>0</v>
      </c>
      <c r="BA68" s="236"/>
      <c r="BB68" s="248">
        <f>COUNTIF('ANZAC Cup Open A'!$B:$B,BB$3)</f>
        <v>0</v>
      </c>
      <c r="BC68" s="236"/>
      <c r="BD68" s="248">
        <f>COUNTIF('ANZAC Cup Open A'!$B:$B,BD$3)</f>
        <v>2</v>
      </c>
      <c r="BE68" s="236"/>
      <c r="BF68" s="248">
        <f>COUNTIF('ANZAC Cup Open A'!$B:$B,BF$3)</f>
        <v>0</v>
      </c>
      <c r="BG68" s="236"/>
      <c r="BH68" s="248">
        <f>COUNTIF('ANZAC Cup Open A'!$B:$B,BH$3)</f>
        <v>0</v>
      </c>
      <c r="BI68" s="236"/>
      <c r="BJ68" s="248">
        <f>COUNTIF('ANZAC Cup Open A'!$B:$B,BJ$3)</f>
        <v>0</v>
      </c>
      <c r="BK68" s="236"/>
      <c r="BL68" s="248">
        <f>COUNTIF('ANZAC Cup Open A'!$B:$B,BL$3)</f>
        <v>0</v>
      </c>
      <c r="BM68" s="236"/>
      <c r="BN68" s="248">
        <f>COUNTIF('ANZAC Cup Open A'!$B:$B,BN$3)</f>
        <v>0</v>
      </c>
      <c r="BO68" s="236"/>
      <c r="BP68" s="248">
        <f>COUNTIF('ANZAC Cup Open A'!$B:$B,BP$3)</f>
        <v>2</v>
      </c>
      <c r="BQ68" s="236"/>
      <c r="BR68" s="248">
        <f>COUNTIF('ANZAC Cup Open A'!$B:$B,BR$3)</f>
        <v>0</v>
      </c>
      <c r="BS68" s="254"/>
      <c r="BT68" s="248">
        <f>COUNTIF('ANZAC Cup Open A'!$B:$B,BT$3)</f>
        <v>0</v>
      </c>
      <c r="BU68" s="236"/>
      <c r="BV68" s="248">
        <f>COUNTIF('ANZAC Cup Open A'!$B:$B,BV$3)</f>
        <v>0</v>
      </c>
      <c r="BW68" s="254"/>
      <c r="BX68" s="75"/>
      <c r="BY68" s="75"/>
      <c r="BZ68" s="75"/>
      <c r="CA68" s="75"/>
      <c r="CB68" s="75"/>
      <c r="CC68" s="75"/>
      <c r="CD68" s="75"/>
      <c r="CE68" s="75"/>
      <c r="CF68" s="75"/>
      <c r="CG68" s="75"/>
      <c r="CH68" s="75"/>
      <c r="CI68" s="75"/>
      <c r="CJ68" s="75"/>
      <c r="CK68" s="75"/>
      <c r="CL68" s="75"/>
      <c r="CM68" s="75"/>
      <c r="CN68" s="75"/>
      <c r="CO68" s="75"/>
      <c r="CP68" s="75"/>
      <c r="CQ68" s="75"/>
      <c r="CR68" s="75"/>
      <c r="CS68" s="75"/>
      <c r="CT68" s="75"/>
      <c r="CU68" s="75"/>
      <c r="CV68" s="75"/>
      <c r="CW68" s="75"/>
    </row>
    <row r="69" spans="1:101" s="57" customFormat="1" ht="20.100000000000001" customHeight="1" x14ac:dyDescent="0.3">
      <c r="A69" s="156" t="s">
        <v>815</v>
      </c>
      <c r="B69" s="259">
        <f>SUM(H69,J69+L69+'Statistics Overview'!J70+R69+V69+X69+Z69+AB69+AD69+AF69+AL69+AN69+AP69+AR69+AT69+AV69+AX69+AZ69+BB69+BD69+BF69+BH69+BJ69+BL69+BN69+BP69+BR69+BT69+BV69)</f>
        <v>4</v>
      </c>
      <c r="C69" s="260"/>
      <c r="D69" s="235">
        <f>B69+'Statistics Overview'!B70+2</f>
        <v>31</v>
      </c>
      <c r="E69" s="236"/>
      <c r="F69" s="235">
        <f>COUNTIF('ANZAC Cup Open B'!$B:$B,F$3)</f>
        <v>32</v>
      </c>
      <c r="G69" s="236"/>
      <c r="H69" s="235">
        <f>COUNTIF('ANZAC Cup Open B'!$B:$B,H$3)</f>
        <v>0</v>
      </c>
      <c r="I69" s="236"/>
      <c r="J69" s="235">
        <f>COUNTIF('ANZAC Cup Open B'!$B:$B,J$3)</f>
        <v>0</v>
      </c>
      <c r="K69" s="236"/>
      <c r="L69" s="248">
        <f>COUNTIF('ANZAC Cup Open B'!$B:$B,L$3)</f>
        <v>0</v>
      </c>
      <c r="M69" s="236"/>
      <c r="N69" s="248">
        <f>COUNTIF('ANZAC Cup Open B'!$B:$B,N$3)</f>
        <v>0</v>
      </c>
      <c r="O69" s="236"/>
      <c r="R69" s="248">
        <f>COUNTIF('ANZAC Cup Open B'!$B:$B,R$3)</f>
        <v>0</v>
      </c>
      <c r="S69" s="236"/>
      <c r="T69" s="248">
        <f>COUNTIF('ANZAC Cup Open B'!$B:$B,T$3)</f>
        <v>0</v>
      </c>
      <c r="U69" s="236"/>
      <c r="V69" s="248">
        <f>COUNTIF('ANZAC Cup Open B'!$B:$B,V$3)</f>
        <v>0</v>
      </c>
      <c r="W69" s="236"/>
      <c r="X69" s="248">
        <f>COUNTIF('ANZAC Cup Open B'!$B:$B,X$3)</f>
        <v>0</v>
      </c>
      <c r="Y69" s="236"/>
      <c r="Z69" s="248">
        <f>COUNTIF('ANZAC Cup Open B'!$B:$B,Z$3)</f>
        <v>0</v>
      </c>
      <c r="AA69" s="236"/>
      <c r="AB69" s="248">
        <f>COUNTIF('ANZAC Cup Open B'!$B:$B,AB$3)</f>
        <v>0</v>
      </c>
      <c r="AC69" s="236"/>
      <c r="AD69" s="248">
        <f>COUNTIF('ANZAC Cup Open B'!$B:$B,AD$3)</f>
        <v>0</v>
      </c>
      <c r="AE69" s="236"/>
      <c r="AF69" s="248">
        <f>COUNTIF('ANZAC Cup Open B'!$B:$B,AF$3)</f>
        <v>0</v>
      </c>
      <c r="AG69" s="236"/>
      <c r="AH69" s="248">
        <f>COUNTIF('ANZAC Cup Open B'!$B:$B,AH$3)</f>
        <v>0</v>
      </c>
      <c r="AI69" s="236"/>
      <c r="AJ69" s="248">
        <f>COUNTIF('ANZAC Cup Open B'!$B:$B,AJ$3)</f>
        <v>0</v>
      </c>
      <c r="AK69" s="236"/>
      <c r="AL69" s="248">
        <f>COUNTIF('ANZAC Cup Open B'!$B:$B,AL$3)</f>
        <v>0</v>
      </c>
      <c r="AM69" s="236"/>
      <c r="AN69" s="248">
        <f>COUNTIF('ANZAC Cup Open B'!$B:$B,AN$3)</f>
        <v>0</v>
      </c>
      <c r="AO69" s="236"/>
      <c r="AP69" s="248">
        <f>COUNTIF('ANZAC Cup Open B'!$B:$B,AP$3)</f>
        <v>0</v>
      </c>
      <c r="AQ69" s="236"/>
      <c r="AR69" s="248">
        <f>COUNTIF('ANZAC Cup Open B'!$B:$B,AR$3)</f>
        <v>0</v>
      </c>
      <c r="AS69" s="236"/>
      <c r="AT69" s="248">
        <f>COUNTIF('ANZAC Cup Open B'!$B:$B,AT$3)</f>
        <v>0</v>
      </c>
      <c r="AU69" s="236"/>
      <c r="AV69" s="248">
        <f>COUNTIF('ANZAC Cup Open B'!$B:$B,AV$3)</f>
        <v>0</v>
      </c>
      <c r="AW69" s="236"/>
      <c r="AX69" s="248">
        <f>COUNTIF('ANZAC Cup Open B'!$B:$B,AX$3)</f>
        <v>0</v>
      </c>
      <c r="AY69" s="236"/>
      <c r="AZ69" s="248">
        <f>COUNTIF('ANZAC Cup Open B'!$B:$B,AZ$3)</f>
        <v>0</v>
      </c>
      <c r="BA69" s="236"/>
      <c r="BB69" s="248">
        <f>COUNTIF('ANZAC Cup Open B'!$B:$B,BB$3)</f>
        <v>0</v>
      </c>
      <c r="BC69" s="236"/>
      <c r="BD69" s="248">
        <f>COUNTIF('ANZAC Cup Open B'!$B:$B,BD$3)</f>
        <v>2</v>
      </c>
      <c r="BE69" s="236"/>
      <c r="BF69" s="248">
        <f>COUNTIF('ANZAC Cup Open B'!$B:$B,BF$3)</f>
        <v>0</v>
      </c>
      <c r="BG69" s="236"/>
      <c r="BH69" s="248">
        <f>COUNTIF('ANZAC Cup Open B'!$B:$B,BH$3)</f>
        <v>0</v>
      </c>
      <c r="BI69" s="236"/>
      <c r="BJ69" s="248">
        <f>COUNTIF('ANZAC Cup Open B'!$B:$B,BJ$3)</f>
        <v>0</v>
      </c>
      <c r="BK69" s="236"/>
      <c r="BL69" s="248">
        <f>COUNTIF('ANZAC Cup Open B'!$B:$B,BL$3)</f>
        <v>1</v>
      </c>
      <c r="BM69" s="236"/>
      <c r="BN69" s="248">
        <f>COUNTIF('ANZAC Cup Open B'!$B:$B,BN$3)</f>
        <v>0</v>
      </c>
      <c r="BO69" s="236"/>
      <c r="BP69" s="248">
        <f>COUNTIF('ANZAC Cup Open B'!$B:$B,BP$3)</f>
        <v>0</v>
      </c>
      <c r="BQ69" s="236"/>
      <c r="BR69" s="248">
        <f>COUNTIF('ANZAC Cup Open B'!$B:$B,BR$3)</f>
        <v>0</v>
      </c>
      <c r="BS69" s="254"/>
      <c r="BT69" s="248">
        <f>COUNTIF('ANZAC Cup Open B'!$B:$B,BT$3)</f>
        <v>1</v>
      </c>
      <c r="BU69" s="236"/>
      <c r="BV69" s="248">
        <f>COUNTIF('ANZAC Cup Open B'!$B:$B,BV$3)</f>
        <v>0</v>
      </c>
      <c r="BW69" s="254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</row>
    <row r="70" spans="1:101" s="57" customFormat="1" ht="20.100000000000001" customHeight="1" x14ac:dyDescent="0.3">
      <c r="A70" s="156" t="s">
        <v>30</v>
      </c>
      <c r="B70" s="259">
        <f>SUM(H70,J70+L70+'Statistics Overview'!J72+R70+V70+X70+Z70+AB70+AD70+AF70+AL70+AN70+AP70+AR70+AT70+AV70+AX70+AZ70+BB70+BD70+BF70+BH70+BJ70+BL70+BN70+BP70+BR70+BT70+BV70)</f>
        <v>7</v>
      </c>
      <c r="C70" s="260"/>
      <c r="D70" s="235">
        <f>B70+'Statistics Overview'!B72+2</f>
        <v>43</v>
      </c>
      <c r="E70" s="236"/>
      <c r="F70" s="235">
        <f>COUNTIF('ANZAC Cup Grade 16'!$B:$B,F$3)</f>
        <v>43</v>
      </c>
      <c r="G70" s="236"/>
      <c r="H70" s="235">
        <f>COUNTIF('ANZAC Cup Grade 16'!$B:$B,H$3)</f>
        <v>0</v>
      </c>
      <c r="I70" s="236"/>
      <c r="J70" s="235">
        <f>COUNTIF('ANZAC Cup Grade 16'!$B:$B,J$3)</f>
        <v>0</v>
      </c>
      <c r="K70" s="236"/>
      <c r="L70" s="248">
        <f>COUNTIF('ANZAC Cup Grade 16'!$B:$B,L$3)</f>
        <v>0</v>
      </c>
      <c r="M70" s="236"/>
      <c r="N70" s="248">
        <f>COUNTIF('ANZAC Cup Grade 16'!$B:$B,N$3)</f>
        <v>0</v>
      </c>
      <c r="O70" s="236"/>
      <c r="R70" s="248">
        <f>COUNTIF('ANZAC Cup Grade 16'!$B:$B,R$3)</f>
        <v>0</v>
      </c>
      <c r="S70" s="236"/>
      <c r="T70" s="248">
        <f>COUNTIF('ANZAC Cup Grade 16'!$B:$B,T$3)</f>
        <v>0</v>
      </c>
      <c r="U70" s="236"/>
      <c r="V70" s="248">
        <f>COUNTIF('ANZAC Cup Grade 16'!$B:$B,V$3)</f>
        <v>0</v>
      </c>
      <c r="W70" s="236"/>
      <c r="X70" s="248">
        <f>COUNTIF('ANZAC Cup Grade 16'!$B:$B,X$3)</f>
        <v>0</v>
      </c>
      <c r="Y70" s="236"/>
      <c r="Z70" s="248">
        <f>COUNTIF('ANZAC Cup Grade 16'!$B:$B,Z$3)</f>
        <v>0</v>
      </c>
      <c r="AA70" s="236"/>
      <c r="AB70" s="248">
        <f>COUNTIF('ANZAC Cup Grade 16'!$B:$B,AB$3)</f>
        <v>0</v>
      </c>
      <c r="AC70" s="236"/>
      <c r="AD70" s="248">
        <f>COUNTIF('ANZAC Cup Grade 16'!$B:$B,AD$3)</f>
        <v>0</v>
      </c>
      <c r="AE70" s="236"/>
      <c r="AF70" s="248">
        <f>COUNTIF('ANZAC Cup Grade 16'!$B:$B,AF$3)</f>
        <v>0</v>
      </c>
      <c r="AG70" s="236"/>
      <c r="AH70" s="248">
        <f>COUNTIF('ANZAC Cup Grade 16'!$B:$B,AH$3)</f>
        <v>0</v>
      </c>
      <c r="AI70" s="236"/>
      <c r="AJ70" s="248">
        <f>COUNTIF('ANZAC Cup Grade 16'!$B:$B,AJ$3)</f>
        <v>0</v>
      </c>
      <c r="AK70" s="236"/>
      <c r="AL70" s="248">
        <f>COUNTIF('ANZAC Cup Grade 16'!$B:$B,AL$3)</f>
        <v>0</v>
      </c>
      <c r="AM70" s="236"/>
      <c r="AN70" s="248">
        <f>COUNTIF('ANZAC Cup Grade 16'!$B:$B,AN$3)</f>
        <v>0</v>
      </c>
      <c r="AO70" s="236"/>
      <c r="AP70" s="248">
        <f>COUNTIF('ANZAC Cup Grade 16'!$B:$B,AP$3)</f>
        <v>0</v>
      </c>
      <c r="AQ70" s="236"/>
      <c r="AR70" s="248">
        <f>COUNTIF('ANZAC Cup Grade 16'!$B:$B,AR$3)</f>
        <v>0</v>
      </c>
      <c r="AS70" s="236"/>
      <c r="AT70" s="248">
        <f>COUNTIF('ANZAC Cup Grade 16'!$B:$B,AT$3)</f>
        <v>0</v>
      </c>
      <c r="AU70" s="236"/>
      <c r="AV70" s="248">
        <f>COUNTIF('ANZAC Cup Grade 16'!$B:$B,AV$3)</f>
        <v>0</v>
      </c>
      <c r="AW70" s="236"/>
      <c r="AX70" s="248">
        <f>COUNTIF('ANZAC Cup Grade 16'!$B:$B,AX$3)</f>
        <v>0</v>
      </c>
      <c r="AY70" s="236"/>
      <c r="AZ70" s="248">
        <f>COUNTIF('ANZAC Cup Grade 16'!$B:$B,AZ$3)</f>
        <v>0</v>
      </c>
      <c r="BA70" s="236"/>
      <c r="BB70" s="248">
        <f>COUNTIF('ANZAC Cup Grade 16'!$B:$B,BB$3)</f>
        <v>0</v>
      </c>
      <c r="BC70" s="236"/>
      <c r="BD70" s="248">
        <f>COUNTIF('ANZAC Cup Grade 16'!$B:$B,BD$3)</f>
        <v>7</v>
      </c>
      <c r="BE70" s="236"/>
      <c r="BF70" s="248">
        <f>COUNTIF('ANZAC Cup Grade 16'!$B:$B,BF$3)</f>
        <v>0</v>
      </c>
      <c r="BG70" s="236"/>
      <c r="BH70" s="248">
        <f>COUNTIF('ANZAC Cup Grade 16'!$B:$B,BH$3)</f>
        <v>0</v>
      </c>
      <c r="BI70" s="236"/>
      <c r="BJ70" s="248">
        <f>COUNTIF('ANZAC Cup Grade 16'!$B:$B,BJ$3)</f>
        <v>0</v>
      </c>
      <c r="BK70" s="236"/>
      <c r="BL70" s="248">
        <f>COUNTIF('ANZAC Cup Grade 16'!$B:$B,BL$3)</f>
        <v>0</v>
      </c>
      <c r="BM70" s="236"/>
      <c r="BN70" s="248">
        <f>COUNTIF('ANZAC Cup Grade 16'!$B:$B,BN$3)</f>
        <v>0</v>
      </c>
      <c r="BO70" s="236"/>
      <c r="BP70" s="248">
        <f>COUNTIF('ANZAC Cup Grade 16'!$B:$B,BP$3)</f>
        <v>0</v>
      </c>
      <c r="BQ70" s="236"/>
      <c r="BR70" s="248">
        <f>COUNTIF('ANZAC Cup Grade 16'!$B:$B,BR$3)</f>
        <v>0</v>
      </c>
      <c r="BS70" s="254"/>
      <c r="BT70" s="248">
        <f>COUNTIF('ANZAC Cup Grade 16'!$B:$B,BT$3)</f>
        <v>0</v>
      </c>
      <c r="BU70" s="236"/>
      <c r="BV70" s="248">
        <f>COUNTIF('ANZAC Cup Grade 16'!$B:$B,BV$3)</f>
        <v>0</v>
      </c>
      <c r="BW70" s="254"/>
      <c r="BX70" s="75"/>
      <c r="BY70" s="75"/>
      <c r="BZ70" s="75"/>
      <c r="CA70" s="75"/>
      <c r="CB70" s="75"/>
      <c r="CC70" s="75"/>
      <c r="CD70" s="75"/>
      <c r="CE70" s="75"/>
      <c r="CF70" s="75"/>
      <c r="CG70" s="75"/>
      <c r="CH70" s="75"/>
      <c r="CI70" s="75"/>
      <c r="CJ70" s="75"/>
      <c r="CK70" s="75"/>
      <c r="CL70" s="75"/>
      <c r="CM70" s="75"/>
      <c r="CN70" s="75"/>
      <c r="CO70" s="75"/>
      <c r="CP70" s="75"/>
      <c r="CQ70" s="75"/>
      <c r="CR70" s="75"/>
      <c r="CS70" s="75"/>
      <c r="CT70" s="75"/>
      <c r="CU70" s="75"/>
      <c r="CV70" s="75"/>
      <c r="CW70" s="75"/>
    </row>
    <row r="71" spans="1:101" s="57" customFormat="1" ht="20.100000000000001" customHeight="1" x14ac:dyDescent="0.3">
      <c r="A71" s="156" t="s">
        <v>816</v>
      </c>
      <c r="B71" s="259">
        <f>SUM(H71,J71+L71+'Statistics Overview'!J73+R71+V71+X71+Z71+AB71+AD71+AF71+AL71+AN71+AP71+AR71+AT71+AV71+AX71+AZ71+BB71+BD71+BF71+BH71+BJ71+BL71+BN71+BP71+BR71+BT71+BV71)</f>
        <v>16</v>
      </c>
      <c r="C71" s="260"/>
      <c r="D71" s="235">
        <f>B71+'Statistics Overview'!B73+2</f>
        <v>44</v>
      </c>
      <c r="E71" s="236"/>
      <c r="F71" s="235">
        <f>COUNTIF('Callan McMillan "A"'!$B:$B,F$3)</f>
        <v>50</v>
      </c>
      <c r="G71" s="236"/>
      <c r="H71" s="235">
        <f>COUNTIF('Callan McMillan "A"'!$B:$B,H$3)</f>
        <v>0</v>
      </c>
      <c r="I71" s="236"/>
      <c r="J71" s="235">
        <f>COUNTIF('Callan McMillan "A"'!$B:$B,J$3)</f>
        <v>0</v>
      </c>
      <c r="K71" s="236"/>
      <c r="L71" s="248">
        <f>COUNTIF('Callan McMillan "A"'!$B:$B,L$3)</f>
        <v>0</v>
      </c>
      <c r="M71" s="236"/>
      <c r="N71" s="248">
        <f>COUNTIF('Callan McMillan "A"'!$B:$B,N$3)</f>
        <v>0</v>
      </c>
      <c r="O71" s="236"/>
      <c r="R71" s="248">
        <f>COUNTIF('Callan McMillan "A"'!$B:$B,R$3)</f>
        <v>0</v>
      </c>
      <c r="S71" s="236"/>
      <c r="T71" s="248">
        <f>COUNTIF('Callan McMillan "A"'!$B:$B,T$3)</f>
        <v>0</v>
      </c>
      <c r="U71" s="236"/>
      <c r="V71" s="248">
        <f>COUNTIF('Callan McMillan "A"'!$B:$B,V$3)</f>
        <v>0</v>
      </c>
      <c r="W71" s="236"/>
      <c r="X71" s="248">
        <f>COUNTIF('Callan McMillan "A"'!$B:$B,X$3)</f>
        <v>0</v>
      </c>
      <c r="Y71" s="236"/>
      <c r="Z71" s="248">
        <f>COUNTIF('Callan McMillan "A"'!$B:$B,Z$3)</f>
        <v>0</v>
      </c>
      <c r="AA71" s="236"/>
      <c r="AB71" s="248">
        <f>COUNTIF('Callan McMillan "A"'!$B:$B,AB$3)</f>
        <v>0</v>
      </c>
      <c r="AC71" s="236"/>
      <c r="AD71" s="248">
        <f>COUNTIF('Callan McMillan "A"'!$B:$B,AD$3)</f>
        <v>0</v>
      </c>
      <c r="AE71" s="236"/>
      <c r="AF71" s="248">
        <f>COUNTIF('Callan McMillan "A"'!$B:$B,AF$3)</f>
        <v>0</v>
      </c>
      <c r="AG71" s="236"/>
      <c r="AH71" s="248">
        <f>COUNTIF('Callan McMillan "A"'!$B:$B,AH$3)</f>
        <v>0</v>
      </c>
      <c r="AI71" s="236"/>
      <c r="AJ71" s="248">
        <f>COUNTIF('Callan McMillan "A"'!$B:$B,AJ$3)</f>
        <v>0</v>
      </c>
      <c r="AK71" s="236"/>
      <c r="AL71" s="248">
        <f>COUNTIF('Callan McMillan "A"'!$B:$B,AL$3)</f>
        <v>0</v>
      </c>
      <c r="AM71" s="236"/>
      <c r="AN71" s="248">
        <f>COUNTIF('Callan McMillan "A"'!$B:$B,AN$3)</f>
        <v>2</v>
      </c>
      <c r="AO71" s="236"/>
      <c r="AP71" s="248">
        <f>COUNTIF('Callan McMillan "A"'!$B:$B,AP$3)</f>
        <v>0</v>
      </c>
      <c r="AQ71" s="236"/>
      <c r="AR71" s="248">
        <f>COUNTIF('Callan McMillan "A"'!$B:$B,AR$3)</f>
        <v>0</v>
      </c>
      <c r="AS71" s="236"/>
      <c r="AT71" s="248">
        <f>COUNTIF('Callan McMillan "A"'!$B:$B,AT$3)</f>
        <v>0</v>
      </c>
      <c r="AU71" s="236"/>
      <c r="AV71" s="248">
        <f>COUNTIF('Callan McMillan "A"'!$B:$B,AV$3)</f>
        <v>0</v>
      </c>
      <c r="AW71" s="236"/>
      <c r="AX71" s="248">
        <f>COUNTIF('Callan McMillan "A"'!$B:$B,AX$3)</f>
        <v>0</v>
      </c>
      <c r="AY71" s="236"/>
      <c r="AZ71" s="248">
        <f>COUNTIF('Callan McMillan "A"'!$B:$B,AZ$3)</f>
        <v>0</v>
      </c>
      <c r="BA71" s="236"/>
      <c r="BB71" s="248">
        <f>COUNTIF('Callan McMillan "A"'!$B:$B,BB$3)</f>
        <v>10</v>
      </c>
      <c r="BC71" s="236"/>
      <c r="BD71" s="248">
        <f>COUNTIF('Callan McMillan "A"'!$B:$B,BD$3)</f>
        <v>2</v>
      </c>
      <c r="BE71" s="236"/>
      <c r="BF71" s="248">
        <f>COUNTIF('Callan McMillan "A"'!$B:$B,BF$3)</f>
        <v>0</v>
      </c>
      <c r="BG71" s="236"/>
      <c r="BH71" s="248">
        <f>COUNTIF('Callan McMillan "A"'!$B:$B,BH$3)</f>
        <v>0</v>
      </c>
      <c r="BI71" s="236"/>
      <c r="BJ71" s="248">
        <f>COUNTIF('Callan McMillan "A"'!$B:$B,BJ$3)</f>
        <v>0</v>
      </c>
      <c r="BK71" s="236"/>
      <c r="BL71" s="248">
        <f>COUNTIF('Callan McMillan "A"'!$B:$B,BL$3)</f>
        <v>0</v>
      </c>
      <c r="BM71" s="236"/>
      <c r="BN71" s="248">
        <f>COUNTIF('Callan McMillan "A"'!$B:$B,BN$3)</f>
        <v>0</v>
      </c>
      <c r="BO71" s="236"/>
      <c r="BP71" s="248">
        <f>COUNTIF('Callan McMillan "A"'!$B:$B,BP$3)</f>
        <v>2</v>
      </c>
      <c r="BQ71" s="236"/>
      <c r="BR71" s="248">
        <f>COUNTIF('Callan McMillan "A"'!$B:$B,BR$3)</f>
        <v>0</v>
      </c>
      <c r="BS71" s="254"/>
      <c r="BT71" s="248">
        <f>COUNTIF('Callan McMillan "A"'!$B:$B,BT$3)</f>
        <v>0</v>
      </c>
      <c r="BU71" s="236"/>
      <c r="BV71" s="248">
        <f>COUNTIF('Callan McMillan "A"'!$B:$B,BV$3)</f>
        <v>0</v>
      </c>
      <c r="BW71" s="254"/>
      <c r="BX71" s="75"/>
      <c r="BY71" s="75"/>
      <c r="BZ71" s="75"/>
      <c r="CA71" s="75"/>
      <c r="CB71" s="75"/>
      <c r="CC71" s="75"/>
      <c r="CD71" s="75"/>
      <c r="CE71" s="75"/>
      <c r="CF71" s="75"/>
      <c r="CG71" s="75"/>
      <c r="CH71" s="75"/>
      <c r="CI71" s="75"/>
      <c r="CJ71" s="75"/>
      <c r="CK71" s="75"/>
      <c r="CL71" s="75"/>
      <c r="CM71" s="75"/>
      <c r="CN71" s="75"/>
      <c r="CO71" s="75"/>
      <c r="CP71" s="75"/>
      <c r="CQ71" s="75"/>
      <c r="CR71" s="75"/>
      <c r="CS71" s="75"/>
      <c r="CT71" s="75"/>
      <c r="CU71" s="75"/>
      <c r="CV71" s="75"/>
      <c r="CW71" s="75"/>
    </row>
    <row r="72" spans="1:101" s="57" customFormat="1" ht="20.100000000000001" customHeight="1" x14ac:dyDescent="0.3">
      <c r="A72" s="156" t="s">
        <v>817</v>
      </c>
      <c r="B72" s="259">
        <f>SUM(H72,J72+L72+'Statistics Overview'!J74+R72+V72+X72+Z72+AB72+AD72+AF72+AL72+AN72+AP72+AR72+AT72+AV72+AX72+AZ72+BB72+BD72+BF72+BH72+BJ72+BL72+BN72+BP72+BR72+BT72+BV72)</f>
        <v>5</v>
      </c>
      <c r="C72" s="260"/>
      <c r="D72" s="235">
        <f>B72+'Statistics Overview'!B74+2</f>
        <v>30</v>
      </c>
      <c r="E72" s="236"/>
      <c r="F72" s="235">
        <f>COUNTIF('Callan McMillan "B"'!$B:$B,F$3)</f>
        <v>30</v>
      </c>
      <c r="G72" s="236"/>
      <c r="H72" s="235">
        <f>COUNTIF('Callan McMillan "B"'!$B:$B,H$3)</f>
        <v>0</v>
      </c>
      <c r="I72" s="236"/>
      <c r="J72" s="235">
        <f>COUNTIF('Callan McMillan "B"'!$B:$B,J$3)</f>
        <v>0</v>
      </c>
      <c r="K72" s="236"/>
      <c r="L72" s="248">
        <f>COUNTIF('Callan McMillan "B"'!$B:$B,L$3)</f>
        <v>0</v>
      </c>
      <c r="M72" s="236"/>
      <c r="N72" s="248">
        <f>COUNTIF('Callan McMillan "B"'!$B:$B,N$3)</f>
        <v>0</v>
      </c>
      <c r="O72" s="236"/>
      <c r="R72" s="248">
        <f>COUNTIF('Callan McMillan "B"'!$B:$B,R$3)</f>
        <v>0</v>
      </c>
      <c r="S72" s="236"/>
      <c r="T72" s="248">
        <f>COUNTIF('Callan McMillan "B"'!$B:$B,T$3)</f>
        <v>0</v>
      </c>
      <c r="U72" s="236"/>
      <c r="V72" s="248">
        <f>COUNTIF('Callan McMillan "B"'!$B:$B,V$3)</f>
        <v>0</v>
      </c>
      <c r="W72" s="236"/>
      <c r="X72" s="248">
        <f>COUNTIF('Callan McMillan "B"'!$B:$B,X$3)</f>
        <v>0</v>
      </c>
      <c r="Y72" s="236"/>
      <c r="Z72" s="248">
        <f>COUNTIF('Callan McMillan "B"'!$B:$B,Z$3)</f>
        <v>0</v>
      </c>
      <c r="AA72" s="236"/>
      <c r="AB72" s="248">
        <f>COUNTIF('Callan McMillan "B"'!$B:$B,AB$3)</f>
        <v>0</v>
      </c>
      <c r="AC72" s="236"/>
      <c r="AD72" s="248">
        <f>COUNTIF('Callan McMillan "B"'!$B:$B,AD$3)</f>
        <v>0</v>
      </c>
      <c r="AE72" s="236"/>
      <c r="AF72" s="248">
        <f>COUNTIF('Callan McMillan "B"'!$B:$B,AF$3)</f>
        <v>0</v>
      </c>
      <c r="AG72" s="236"/>
      <c r="AH72" s="248">
        <f>COUNTIF('Callan McMillan "B"'!$B:$B,AH$3)</f>
        <v>0</v>
      </c>
      <c r="AI72" s="236"/>
      <c r="AJ72" s="248">
        <f>COUNTIF('Callan McMillan "B"'!$B:$B,AJ$3)</f>
        <v>0</v>
      </c>
      <c r="AK72" s="236"/>
      <c r="AL72" s="248">
        <f>COUNTIF('Callan McMillan "B"'!$B:$B,AL$3)</f>
        <v>0</v>
      </c>
      <c r="AM72" s="236"/>
      <c r="AN72" s="248">
        <f>COUNTIF('Callan McMillan "B"'!$B:$B,AN$3)</f>
        <v>0</v>
      </c>
      <c r="AO72" s="236"/>
      <c r="AP72" s="248">
        <f>COUNTIF('Callan McMillan "B"'!$B:$B,AP$3)</f>
        <v>0</v>
      </c>
      <c r="AQ72" s="236"/>
      <c r="AR72" s="248">
        <f>COUNTIF('Callan McMillan "B"'!$B:$B,AR$3)</f>
        <v>0</v>
      </c>
      <c r="AS72" s="236"/>
      <c r="AT72" s="248">
        <f>COUNTIF('Callan McMillan "B"'!$B:$B,AT$3)</f>
        <v>0</v>
      </c>
      <c r="AU72" s="236"/>
      <c r="AV72" s="248">
        <f>COUNTIF('Callan McMillan "B"'!$B:$B,AV$3)</f>
        <v>0</v>
      </c>
      <c r="AW72" s="236"/>
      <c r="AX72" s="248">
        <f>COUNTIF('Callan McMillan "B"'!$B:$B,AX$3)</f>
        <v>0</v>
      </c>
      <c r="AY72" s="236"/>
      <c r="AZ72" s="248">
        <f>COUNTIF('Callan McMillan "B"'!$B:$B,AZ$3)</f>
        <v>1</v>
      </c>
      <c r="BA72" s="236"/>
      <c r="BB72" s="248">
        <f>COUNTIF('Callan McMillan "B"'!$B:$B,BB$3)</f>
        <v>0</v>
      </c>
      <c r="BC72" s="236"/>
      <c r="BD72" s="248">
        <f>COUNTIF('Callan McMillan "B"'!$B:$B,BD$3)</f>
        <v>4</v>
      </c>
      <c r="BE72" s="236"/>
      <c r="BF72" s="248">
        <f>COUNTIF('Callan McMillan "B"'!$B:$B,BF$3)</f>
        <v>0</v>
      </c>
      <c r="BG72" s="236"/>
      <c r="BH72" s="248">
        <f>COUNTIF('Callan McMillan "B"'!$B:$B,BH$3)</f>
        <v>0</v>
      </c>
      <c r="BI72" s="236"/>
      <c r="BJ72" s="248">
        <f>COUNTIF('Callan McMillan "B"'!$B:$B,BJ$3)</f>
        <v>0</v>
      </c>
      <c r="BK72" s="236"/>
      <c r="BL72" s="248">
        <f>COUNTIF('Callan McMillan "B"'!$B:$B,BL$3)</f>
        <v>0</v>
      </c>
      <c r="BM72" s="236"/>
      <c r="BN72" s="248">
        <f>COUNTIF('Callan McMillan "B"'!$B:$B,BN$3)</f>
        <v>0</v>
      </c>
      <c r="BO72" s="236"/>
      <c r="BP72" s="248">
        <f>COUNTIF('Callan McMillan "B"'!$B:$B,BP$3)</f>
        <v>0</v>
      </c>
      <c r="BQ72" s="236"/>
      <c r="BR72" s="248">
        <f>COUNTIF('Callan McMillan "B"'!$B:$B,BR$3)</f>
        <v>0</v>
      </c>
      <c r="BS72" s="254"/>
      <c r="BT72" s="248">
        <f>COUNTIF('Callan McMillan "B"'!$B:$B,BT$3)</f>
        <v>0</v>
      </c>
      <c r="BU72" s="236"/>
      <c r="BV72" s="248">
        <f>COUNTIF('Callan McMillan "B"'!$B:$B,BV$3)</f>
        <v>0</v>
      </c>
      <c r="BW72" s="254"/>
      <c r="BX72" s="75"/>
      <c r="BY72" s="75"/>
      <c r="BZ72" s="75"/>
      <c r="CA72" s="75"/>
      <c r="CB72" s="75"/>
      <c r="CC72" s="75"/>
      <c r="CD72" s="75"/>
      <c r="CE72" s="75"/>
      <c r="CF72" s="75"/>
      <c r="CG72" s="75"/>
      <c r="CH72" s="75"/>
      <c r="CI72" s="75"/>
      <c r="CJ72" s="75"/>
      <c r="CK72" s="75"/>
      <c r="CL72" s="75"/>
      <c r="CM72" s="75"/>
      <c r="CN72" s="75"/>
      <c r="CO72" s="75"/>
      <c r="CP72" s="75"/>
      <c r="CQ72" s="75"/>
      <c r="CR72" s="75"/>
      <c r="CS72" s="75"/>
      <c r="CT72" s="75"/>
      <c r="CU72" s="75"/>
      <c r="CV72" s="75"/>
      <c r="CW72" s="75"/>
    </row>
    <row r="73" spans="1:101" s="57" customFormat="1" ht="20.100000000000001" customHeight="1" x14ac:dyDescent="0.3">
      <c r="A73" s="186" t="s">
        <v>812</v>
      </c>
      <c r="B73" s="258">
        <f>SUM(H73,J73+L73+'Statistics Overview'!J75+R73+V73+X73+Z73+AB73+AD73+AF73+AL73+AN73+AP73+AR73+AT73+AV73+AX73+AZ73+BB73+BD73+BF73+BH73+BJ73+BL73+BN73+BP73+BR73+BT73+BV73)</f>
        <v>11</v>
      </c>
      <c r="C73" s="255"/>
      <c r="D73" s="233">
        <f>B73+'Statistics Overview'!B75+4</f>
        <v>33</v>
      </c>
      <c r="E73" s="234"/>
      <c r="F73" s="233">
        <f>SUM(F74:F75)</f>
        <v>33</v>
      </c>
      <c r="G73" s="234"/>
      <c r="H73" s="233">
        <f>SUM(H74:H75)</f>
        <v>0</v>
      </c>
      <c r="I73" s="234"/>
      <c r="J73" s="233">
        <f>SUM(J74:J75)</f>
        <v>0</v>
      </c>
      <c r="K73" s="234"/>
      <c r="L73" s="252">
        <f>SUM(L74:L75)</f>
        <v>0</v>
      </c>
      <c r="M73" s="234"/>
      <c r="N73" s="252">
        <f>SUM(N74:N75)</f>
        <v>0</v>
      </c>
      <c r="O73" s="234"/>
      <c r="R73" s="252">
        <f t="shared" ref="R73" si="59">SUM(R74:R75)</f>
        <v>0</v>
      </c>
      <c r="S73" s="234"/>
      <c r="T73" s="252">
        <f t="shared" ref="T73:V73" si="60">SUM(T74:T75)</f>
        <v>0</v>
      </c>
      <c r="U73" s="234"/>
      <c r="V73" s="252">
        <f t="shared" si="60"/>
        <v>0</v>
      </c>
      <c r="W73" s="234"/>
      <c r="X73" s="252">
        <f t="shared" ref="X73" si="61">SUM(X74:X75)</f>
        <v>0</v>
      </c>
      <c r="Y73" s="234"/>
      <c r="Z73" s="252">
        <f t="shared" ref="Z73" si="62">SUM(Z74:Z75)</f>
        <v>0</v>
      </c>
      <c r="AA73" s="234"/>
      <c r="AB73" s="252">
        <f t="shared" ref="AB73" si="63">SUM(AB74:AB75)</f>
        <v>0</v>
      </c>
      <c r="AC73" s="234"/>
      <c r="AD73" s="252">
        <f>SUM(AD74:AD75)</f>
        <v>0</v>
      </c>
      <c r="AE73" s="234"/>
      <c r="AF73" s="252">
        <f>SUM(AF74:AF75)</f>
        <v>0</v>
      </c>
      <c r="AG73" s="234"/>
      <c r="AH73" s="252">
        <f>SUM(AH74:AH75)</f>
        <v>0</v>
      </c>
      <c r="AI73" s="234"/>
      <c r="AJ73" s="252">
        <f>SUM(AJ74:AJ75)</f>
        <v>0</v>
      </c>
      <c r="AK73" s="234"/>
      <c r="AL73" s="252">
        <f>SUM(AL74:AL75)</f>
        <v>0</v>
      </c>
      <c r="AM73" s="234"/>
      <c r="AN73" s="252">
        <f t="shared" ref="AN73" si="64">SUM(AN74:AN75)</f>
        <v>0</v>
      </c>
      <c r="AO73" s="234"/>
      <c r="AP73" s="252">
        <f t="shared" ref="AP73" si="65">SUM(AP74:AP75)</f>
        <v>0</v>
      </c>
      <c r="AQ73" s="234"/>
      <c r="AR73" s="252">
        <f t="shared" ref="AR73" si="66">SUM(AR74:AR75)</f>
        <v>0</v>
      </c>
      <c r="AS73" s="234"/>
      <c r="AT73" s="252">
        <f>SUM(AT74:AT75)</f>
        <v>0</v>
      </c>
      <c r="AU73" s="234"/>
      <c r="AV73" s="252">
        <f>SUM(AV74:AV75)</f>
        <v>0</v>
      </c>
      <c r="AW73" s="234"/>
      <c r="AX73" s="252">
        <f>SUM(AX74:AX75)</f>
        <v>0</v>
      </c>
      <c r="AY73" s="234"/>
      <c r="AZ73" s="252">
        <f t="shared" ref="AZ73" si="67">SUM(AZ74:AZ75)</f>
        <v>0</v>
      </c>
      <c r="BA73" s="234"/>
      <c r="BB73" s="252">
        <f t="shared" ref="BB73:BF73" si="68">SUM(BB74:BB75)</f>
        <v>0</v>
      </c>
      <c r="BC73" s="234"/>
      <c r="BD73" s="252">
        <f t="shared" ref="BD73" si="69">SUM(BD74:BD75)</f>
        <v>11</v>
      </c>
      <c r="BE73" s="234"/>
      <c r="BF73" s="252">
        <f t="shared" si="68"/>
        <v>0</v>
      </c>
      <c r="BG73" s="234"/>
      <c r="BH73" s="252">
        <f t="shared" ref="BH73" si="70">SUM(BH74:BH75)</f>
        <v>0</v>
      </c>
      <c r="BI73" s="234"/>
      <c r="BJ73" s="252">
        <f t="shared" ref="BJ73" si="71">SUM(BJ74:BJ75)</f>
        <v>0</v>
      </c>
      <c r="BK73" s="234"/>
      <c r="BL73" s="252">
        <f t="shared" ref="BL73:BN73" si="72">SUM(BL74:BL75)</f>
        <v>0</v>
      </c>
      <c r="BM73" s="234"/>
      <c r="BN73" s="252">
        <f t="shared" si="72"/>
        <v>0</v>
      </c>
      <c r="BO73" s="234"/>
      <c r="BP73" s="252">
        <f>SUM(BP74:BP75)</f>
        <v>0</v>
      </c>
      <c r="BQ73" s="234"/>
      <c r="BR73" s="252">
        <f>SUM(BR74:BR75)</f>
        <v>0</v>
      </c>
      <c r="BS73" s="255"/>
      <c r="BT73" s="252">
        <f>SUM(BT74:BT75)</f>
        <v>0</v>
      </c>
      <c r="BU73" s="234"/>
      <c r="BV73" s="252">
        <f>SUM(BV74:BV75)</f>
        <v>0</v>
      </c>
      <c r="BW73" s="255"/>
      <c r="BX73" s="75"/>
      <c r="BY73" s="75"/>
      <c r="BZ73" s="75"/>
      <c r="CA73" s="75"/>
      <c r="CB73" s="75"/>
      <c r="CC73" s="75"/>
      <c r="CD73" s="75"/>
      <c r="CE73" s="75"/>
      <c r="CF73" s="75"/>
      <c r="CG73" s="75"/>
      <c r="CH73" s="75"/>
      <c r="CI73" s="75"/>
      <c r="CJ73" s="75"/>
      <c r="CK73" s="75"/>
      <c r="CL73" s="75"/>
      <c r="CM73" s="75"/>
      <c r="CN73" s="75"/>
      <c r="CO73" s="75"/>
      <c r="CP73" s="75"/>
      <c r="CQ73" s="75"/>
      <c r="CR73" s="75"/>
      <c r="CS73" s="75"/>
      <c r="CT73" s="75"/>
      <c r="CU73" s="75"/>
      <c r="CV73" s="75"/>
      <c r="CW73" s="75"/>
    </row>
    <row r="74" spans="1:101" s="57" customFormat="1" ht="20.100000000000001" customHeight="1" x14ac:dyDescent="0.3">
      <c r="A74" s="156" t="s">
        <v>818</v>
      </c>
      <c r="B74" s="259">
        <f>SUM(H74,J74+L74+'Statistics Overview'!J76+R74+V74+X74+Z74+AB74+AD74+AF74+AL74+AN74+AP74+AR74+AT74+AV74+AX74+AZ74+BB74+BD74+BF74+BH74+BJ74+BL74+BN74+BP74+BR74+BT74+BV74)</f>
        <v>5</v>
      </c>
      <c r="C74" s="260"/>
      <c r="D74" s="235">
        <f>B74+'Statistics Overview'!B76+2</f>
        <v>20</v>
      </c>
      <c r="E74" s="236"/>
      <c r="F74" s="235">
        <f>COUNTIF('SYL - Male'!$B:$B,F$3)</f>
        <v>20</v>
      </c>
      <c r="G74" s="236"/>
      <c r="H74" s="235">
        <f>COUNTIF('SYL - Male'!$B:$B,H$3)</f>
        <v>0</v>
      </c>
      <c r="I74" s="236"/>
      <c r="J74" s="235">
        <f>COUNTIF('SYL - Male'!$B:$B,J$3)</f>
        <v>0</v>
      </c>
      <c r="K74" s="236"/>
      <c r="L74" s="248">
        <f>COUNTIF('SYL - Male'!$B:$B,L$3)</f>
        <v>0</v>
      </c>
      <c r="M74" s="236"/>
      <c r="N74" s="248">
        <f>COUNTIF('SYL - Male'!$B:$B,N$3)</f>
        <v>0</v>
      </c>
      <c r="O74" s="236"/>
      <c r="R74" s="248">
        <f>COUNTIF('SYL - Male'!$B:$B,R$3)</f>
        <v>0</v>
      </c>
      <c r="S74" s="236"/>
      <c r="T74" s="248">
        <f>COUNTIF('SYL - Male'!$B:$B,T$3)</f>
        <v>0</v>
      </c>
      <c r="U74" s="236"/>
      <c r="V74" s="248">
        <f>COUNTIF('SYL - Male'!$B:$B,V$3)</f>
        <v>0</v>
      </c>
      <c r="W74" s="236"/>
      <c r="X74" s="248">
        <f>COUNTIF('SYL - Male'!$B:$B,X$3)</f>
        <v>0</v>
      </c>
      <c r="Y74" s="236"/>
      <c r="Z74" s="248">
        <f>COUNTIF('SYL - Male'!$B:$B,Z$3)</f>
        <v>0</v>
      </c>
      <c r="AA74" s="236"/>
      <c r="AB74" s="248">
        <f>COUNTIF('SYL - Male'!$B:$B,AB$3)</f>
        <v>0</v>
      </c>
      <c r="AC74" s="236"/>
      <c r="AD74" s="248">
        <f>COUNTIF('SYL - Male'!$B:$B,AD$3)</f>
        <v>0</v>
      </c>
      <c r="AE74" s="236"/>
      <c r="AF74" s="248">
        <f>COUNTIF('SYL - Male'!$B:$B,AF$3)</f>
        <v>0</v>
      </c>
      <c r="AG74" s="236"/>
      <c r="AH74" s="248">
        <f>COUNTIF('SYL - Male'!$B:$B,AH$3)</f>
        <v>0</v>
      </c>
      <c r="AI74" s="236"/>
      <c r="AJ74" s="248">
        <f>COUNTIF('SYL - Male'!$B:$B,AJ$3)</f>
        <v>0</v>
      </c>
      <c r="AK74" s="236"/>
      <c r="AL74" s="248">
        <f>COUNTIF('SYL - Male'!$B:$B,AL$3)</f>
        <v>0</v>
      </c>
      <c r="AM74" s="236"/>
      <c r="AN74" s="248">
        <f>COUNTIF('SYL - Male'!$B:$B,AN$3)</f>
        <v>0</v>
      </c>
      <c r="AO74" s="236"/>
      <c r="AP74" s="248">
        <f>COUNTIF('SYL - Male'!$B:$B,AP$3)</f>
        <v>0</v>
      </c>
      <c r="AQ74" s="236"/>
      <c r="AR74" s="248">
        <f>COUNTIF('SYL - Male'!$B:$B,AR$3)</f>
        <v>0</v>
      </c>
      <c r="AS74" s="236"/>
      <c r="AT74" s="248">
        <f>COUNTIF('SYL - Male'!$B:$B,AT$3)</f>
        <v>0</v>
      </c>
      <c r="AU74" s="236"/>
      <c r="AV74" s="248">
        <f>COUNTIF('SYL - Male'!$B:$B,AV$3)</f>
        <v>0</v>
      </c>
      <c r="AW74" s="236"/>
      <c r="AX74" s="248">
        <f>COUNTIF('SYL - Male'!$B:$B,AX$3)</f>
        <v>0</v>
      </c>
      <c r="AY74" s="236"/>
      <c r="AZ74" s="248">
        <f>COUNTIF('SYL - Male'!$B:$B,AZ$3)</f>
        <v>0</v>
      </c>
      <c r="BA74" s="236"/>
      <c r="BB74" s="248">
        <f>COUNTIF('SYL - Male'!$B:$B,BB$3)</f>
        <v>0</v>
      </c>
      <c r="BC74" s="236"/>
      <c r="BD74" s="248">
        <f>COUNTIF('SYL - Male'!$B:$B,BD$3)</f>
        <v>5</v>
      </c>
      <c r="BE74" s="236"/>
      <c r="BF74" s="248">
        <f>COUNTIF('SYL - Male'!$B:$B,BF$3)</f>
        <v>0</v>
      </c>
      <c r="BG74" s="236"/>
      <c r="BH74" s="248">
        <f>COUNTIF('SYL - Male'!$B:$B,BH$3)</f>
        <v>0</v>
      </c>
      <c r="BI74" s="236"/>
      <c r="BJ74" s="248">
        <f>COUNTIF('SYL - Male'!$B:$B,BJ$3)</f>
        <v>0</v>
      </c>
      <c r="BK74" s="236"/>
      <c r="BL74" s="248">
        <f>COUNTIF('SYL - Male'!$B:$B,BL$3)</f>
        <v>0</v>
      </c>
      <c r="BM74" s="236"/>
      <c r="BN74" s="248">
        <f>COUNTIF('SYL - Male'!$B:$B,BN$3)</f>
        <v>0</v>
      </c>
      <c r="BO74" s="236"/>
      <c r="BP74" s="248">
        <f>COUNTIF('SYL - Male'!$B:$B,BP$3)</f>
        <v>0</v>
      </c>
      <c r="BQ74" s="236"/>
      <c r="BR74" s="248">
        <f>COUNTIF('SYL - Male'!$B:$B,BR$3)</f>
        <v>0</v>
      </c>
      <c r="BS74" s="254"/>
      <c r="BT74" s="248">
        <f>COUNTIF('SYL - Male'!$B:$B,BT$3)</f>
        <v>0</v>
      </c>
      <c r="BU74" s="236"/>
      <c r="BV74" s="248">
        <f>COUNTIF('SYL - Male'!$B:$B,BV$3)</f>
        <v>0</v>
      </c>
      <c r="BW74" s="254"/>
      <c r="BX74" s="75"/>
      <c r="BY74" s="75"/>
      <c r="BZ74" s="75"/>
      <c r="CA74" s="75"/>
      <c r="CB74" s="75"/>
      <c r="CC74" s="75"/>
      <c r="CD74" s="75"/>
      <c r="CE74" s="75"/>
      <c r="CF74" s="75"/>
      <c r="CG74" s="75"/>
      <c r="CH74" s="75"/>
      <c r="CI74" s="75"/>
      <c r="CJ74" s="75"/>
      <c r="CK74" s="75"/>
      <c r="CL74" s="75"/>
      <c r="CM74" s="75"/>
      <c r="CN74" s="75"/>
      <c r="CO74" s="75"/>
      <c r="CP74" s="75"/>
      <c r="CQ74" s="75"/>
      <c r="CR74" s="75"/>
      <c r="CS74" s="75"/>
      <c r="CT74" s="75"/>
      <c r="CU74" s="75"/>
      <c r="CV74" s="75"/>
      <c r="CW74" s="75"/>
    </row>
    <row r="75" spans="1:101" s="57" customFormat="1" ht="20.100000000000001" customHeight="1" x14ac:dyDescent="0.3">
      <c r="A75" s="156" t="s">
        <v>819</v>
      </c>
      <c r="B75" s="259">
        <f>SUM(H75,J75+L75+'Statistics Overview'!J77+R75+V75+X75+Z75+AB75+AD75+AF75+AL75+AN75+AP75+AR75+AT75+AV75+AX75+AZ75+BB75+BD75+BF75+BH75+BJ75+BL75+BN75+BP75+BR75+BT75+BV75)</f>
        <v>6</v>
      </c>
      <c r="C75" s="260"/>
      <c r="D75" s="235">
        <f>B75+'Statistics Overview'!B77+2</f>
        <v>13</v>
      </c>
      <c r="E75" s="236"/>
      <c r="F75" s="235">
        <f>COUNTIF('SYL - Female'!$B:$B,F$3)</f>
        <v>13</v>
      </c>
      <c r="G75" s="236"/>
      <c r="H75" s="235">
        <f>COUNTIF('SYL - Female'!$B:$B,H$3)</f>
        <v>0</v>
      </c>
      <c r="I75" s="236"/>
      <c r="J75" s="235">
        <f>COUNTIF('SYL - Female'!$B:$B,J$3)</f>
        <v>0</v>
      </c>
      <c r="K75" s="236"/>
      <c r="L75" s="248">
        <f>COUNTIF('SYL - Female'!$B:$B,L$3)</f>
        <v>0</v>
      </c>
      <c r="M75" s="236"/>
      <c r="N75" s="248">
        <f>COUNTIF('SYL - Female'!$B:$B,N$3)</f>
        <v>0</v>
      </c>
      <c r="O75" s="236"/>
      <c r="R75" s="248">
        <f>COUNTIF('SYL - Female'!$B:$B,R$3)</f>
        <v>0</v>
      </c>
      <c r="S75" s="236"/>
      <c r="T75" s="248">
        <f>COUNTIF('SYL - Female'!$B:$B,T$3)</f>
        <v>0</v>
      </c>
      <c r="U75" s="236"/>
      <c r="V75" s="248">
        <f>COUNTIF('SYL - Female'!$B:$B,V$3)</f>
        <v>0</v>
      </c>
      <c r="W75" s="236"/>
      <c r="X75" s="248">
        <f>COUNTIF('SYL - Female'!$B:$B,X$3)</f>
        <v>0</v>
      </c>
      <c r="Y75" s="236"/>
      <c r="Z75" s="248">
        <f>COUNTIF('SYL - Female'!$B:$B,Z$3)</f>
        <v>0</v>
      </c>
      <c r="AA75" s="236"/>
      <c r="AB75" s="248">
        <f>COUNTIF('SYL - Female'!$B:$B,AB$3)</f>
        <v>0</v>
      </c>
      <c r="AC75" s="236"/>
      <c r="AD75" s="248">
        <f>COUNTIF('SYL - Female'!$B:$B,AD$3)</f>
        <v>0</v>
      </c>
      <c r="AE75" s="236"/>
      <c r="AF75" s="248">
        <f>COUNTIF('SYL - Female'!$B:$B,AF$3)</f>
        <v>0</v>
      </c>
      <c r="AG75" s="236"/>
      <c r="AH75" s="248">
        <f>COUNTIF('SYL - Female'!$B:$B,AH$3)</f>
        <v>0</v>
      </c>
      <c r="AI75" s="236"/>
      <c r="AJ75" s="248">
        <f>COUNTIF('SYL - Female'!$B:$B,AJ$3)</f>
        <v>0</v>
      </c>
      <c r="AK75" s="236"/>
      <c r="AL75" s="248">
        <f>COUNTIF('SYL - Female'!$B:$B,AL$3)</f>
        <v>0</v>
      </c>
      <c r="AM75" s="236"/>
      <c r="AN75" s="248">
        <f>COUNTIF('SYL - Female'!$B:$B,AN$3)</f>
        <v>0</v>
      </c>
      <c r="AO75" s="236"/>
      <c r="AP75" s="248">
        <f>COUNTIF('SYL - Female'!$B:$B,AP$3)</f>
        <v>0</v>
      </c>
      <c r="AQ75" s="236"/>
      <c r="AR75" s="248">
        <f>COUNTIF('SYL - Female'!$B:$B,AR$3)</f>
        <v>0</v>
      </c>
      <c r="AS75" s="236"/>
      <c r="AT75" s="248">
        <f>COUNTIF('SYL - Female'!$B:$B,AT$3)</f>
        <v>0</v>
      </c>
      <c r="AU75" s="236"/>
      <c r="AV75" s="248">
        <f>COUNTIF('SYL - Female'!$B:$B,AV$3)</f>
        <v>0</v>
      </c>
      <c r="AW75" s="236"/>
      <c r="AX75" s="248">
        <f>COUNTIF('SYL - Female'!$B:$B,AX$3)</f>
        <v>0</v>
      </c>
      <c r="AY75" s="236"/>
      <c r="AZ75" s="248">
        <f>COUNTIF('SYL - Female'!$B:$B,AZ$3)</f>
        <v>0</v>
      </c>
      <c r="BA75" s="236"/>
      <c r="BB75" s="248">
        <f>COUNTIF('SYL - Female'!$B:$B,BB$3)</f>
        <v>0</v>
      </c>
      <c r="BC75" s="236"/>
      <c r="BD75" s="248">
        <f>COUNTIF('SYL - Female'!$B:$B,BD$3)</f>
        <v>6</v>
      </c>
      <c r="BE75" s="236"/>
      <c r="BF75" s="248">
        <f>COUNTIF('SYL - Female'!$B:$B,BF$3)</f>
        <v>0</v>
      </c>
      <c r="BG75" s="236"/>
      <c r="BH75" s="248">
        <f>COUNTIF('SYL - Female'!$B:$B,BH$3)</f>
        <v>0</v>
      </c>
      <c r="BI75" s="236"/>
      <c r="BJ75" s="248">
        <f>COUNTIF('SYL - Female'!$B:$B,BJ$3)</f>
        <v>0</v>
      </c>
      <c r="BK75" s="236"/>
      <c r="BL75" s="248">
        <f>COUNTIF('SYL - Female'!$B:$B,BL$3)</f>
        <v>0</v>
      </c>
      <c r="BM75" s="236"/>
      <c r="BN75" s="248">
        <f>COUNTIF('SYL - Female'!$B:$B,BN$3)</f>
        <v>0</v>
      </c>
      <c r="BO75" s="236"/>
      <c r="BP75" s="248">
        <f>COUNTIF('SYL - Female'!$B:$B,BP$3)</f>
        <v>0</v>
      </c>
      <c r="BQ75" s="236"/>
      <c r="BR75" s="248">
        <f>COUNTIF('SYL - Female'!$B:$B,BR$3)</f>
        <v>0</v>
      </c>
      <c r="BS75" s="254"/>
      <c r="BT75" s="248">
        <f>COUNTIF('SYL - Female'!$B:$B,BT$3)</f>
        <v>0</v>
      </c>
      <c r="BU75" s="236"/>
      <c r="BV75" s="248">
        <f>COUNTIF('SYL - Female'!$B:$B,BV$3)</f>
        <v>0</v>
      </c>
      <c r="BW75" s="254"/>
      <c r="BX75" s="75"/>
      <c r="BY75" s="75"/>
      <c r="BZ75" s="75"/>
      <c r="CA75" s="75"/>
      <c r="CB75" s="75"/>
      <c r="CC75" s="75"/>
      <c r="CD75" s="75"/>
      <c r="CE75" s="75"/>
      <c r="CF75" s="75"/>
      <c r="CG75" s="75"/>
      <c r="CH75" s="75"/>
      <c r="CI75" s="75"/>
      <c r="CJ75" s="75"/>
      <c r="CK75" s="75"/>
      <c r="CL75" s="75"/>
      <c r="CM75" s="75"/>
      <c r="CN75" s="75"/>
      <c r="CO75" s="75"/>
      <c r="CP75" s="75"/>
      <c r="CQ75" s="75"/>
      <c r="CR75" s="75"/>
      <c r="CS75" s="75"/>
      <c r="CT75" s="75"/>
      <c r="CU75" s="75"/>
      <c r="CV75" s="75"/>
      <c r="CW75" s="75"/>
    </row>
    <row r="76" spans="1:101" s="57" customFormat="1" ht="20.100000000000001" customHeight="1" x14ac:dyDescent="0.3">
      <c r="A76" s="186" t="s">
        <v>823</v>
      </c>
      <c r="B76" s="258">
        <f>SUM(H76,J76+L76+'Statistics Overview'!J78+R76+V76+X76+Z76+AB76+AD76+AF76+AL76+AN76+AP76+AR76+AT76+AV76+AX76+AZ76+BB76+BD76+BF76+BH76+BJ76+BL76+BN76+BP76+BR76+BT76+BV76)</f>
        <v>1</v>
      </c>
      <c r="C76" s="255"/>
      <c r="D76" s="233">
        <f>B76+'Statistics Overview'!B78+2</f>
        <v>46</v>
      </c>
      <c r="E76" s="234"/>
      <c r="F76" s="233">
        <f>COUNTIF('Club Championship'!$B:$B,F$3)</f>
        <v>47</v>
      </c>
      <c r="G76" s="234"/>
      <c r="H76" s="233">
        <f>COUNTIF('Club Championship'!$B:$B,H$3)</f>
        <v>0</v>
      </c>
      <c r="I76" s="234"/>
      <c r="J76" s="233">
        <f>COUNTIF('Club Championship'!$B:$B,J$3)</f>
        <v>0</v>
      </c>
      <c r="K76" s="234"/>
      <c r="L76" s="252">
        <f>COUNTIF('Club Championship'!$B:$B,L$3)</f>
        <v>0</v>
      </c>
      <c r="M76" s="234"/>
      <c r="N76" s="252">
        <f>COUNTIF('Club Championship'!$B:$B,N$3)</f>
        <v>0</v>
      </c>
      <c r="O76" s="234"/>
      <c r="R76" s="252">
        <f>COUNTIF('Club Championship'!$B:$B,R$3)</f>
        <v>0</v>
      </c>
      <c r="S76" s="234"/>
      <c r="T76" s="252">
        <f>COUNTIF('Club Championship'!$B:$B,T$3)</f>
        <v>0</v>
      </c>
      <c r="U76" s="234"/>
      <c r="V76" s="252">
        <f>COUNTIF('Club Championship'!$B:$B,V$3)</f>
        <v>0</v>
      </c>
      <c r="W76" s="234"/>
      <c r="X76" s="252">
        <f>COUNTIF('Club Championship'!$B:$B,X$3)</f>
        <v>0</v>
      </c>
      <c r="Y76" s="234"/>
      <c r="Z76" s="252">
        <f>COUNTIF('Club Championship'!$B:$B,Z$3)</f>
        <v>0</v>
      </c>
      <c r="AA76" s="234"/>
      <c r="AB76" s="252">
        <f>COUNTIF('Club Championship'!$B:$B,AB$3)</f>
        <v>0</v>
      </c>
      <c r="AC76" s="234"/>
      <c r="AD76" s="252">
        <f>COUNTIF('Club Championship'!$B:$B,AD$3)</f>
        <v>0</v>
      </c>
      <c r="AE76" s="234"/>
      <c r="AF76" s="252">
        <f>COUNTIF('Club Championship'!$B:$B,AF$3)</f>
        <v>0</v>
      </c>
      <c r="AG76" s="234"/>
      <c r="AH76" s="252">
        <f>COUNTIF('Club Championship'!$B:$B,AH$3)</f>
        <v>0</v>
      </c>
      <c r="AI76" s="234"/>
      <c r="AJ76" s="252">
        <f>COUNTIF('Club Championship'!$B:$B,AJ$3)</f>
        <v>0</v>
      </c>
      <c r="AK76" s="234"/>
      <c r="AL76" s="252">
        <f>COUNTIF('Club Championship'!$B:$B,AL$3)</f>
        <v>0</v>
      </c>
      <c r="AM76" s="234"/>
      <c r="AN76" s="252">
        <f>COUNTIF('Club Championship'!$B:$B,AN$3)</f>
        <v>0</v>
      </c>
      <c r="AO76" s="234"/>
      <c r="AP76" s="252">
        <f>COUNTIF('Club Championship'!$B:$B,AP$3)</f>
        <v>0</v>
      </c>
      <c r="AQ76" s="234"/>
      <c r="AR76" s="252">
        <f>COUNTIF('Club Championship'!$B:$B,AR$3)</f>
        <v>0</v>
      </c>
      <c r="AS76" s="234"/>
      <c r="AT76" s="252">
        <f>COUNTIF('Club Championship'!$B:$B,AT$3)</f>
        <v>0</v>
      </c>
      <c r="AU76" s="234"/>
      <c r="AV76" s="252">
        <f>COUNTIF('Club Championship'!$B:$B,AV$3)</f>
        <v>0</v>
      </c>
      <c r="AW76" s="234"/>
      <c r="AX76" s="252">
        <f>COUNTIF('Club Championship'!$B:$B,AX$3)</f>
        <v>0</v>
      </c>
      <c r="AY76" s="234"/>
      <c r="AZ76" s="252">
        <f>COUNTIF('Club Championship'!$B:$B,AZ$3)</f>
        <v>0</v>
      </c>
      <c r="BA76" s="234"/>
      <c r="BB76" s="252">
        <f>COUNTIF('Club Championship'!$B:$B,BB$3)</f>
        <v>0</v>
      </c>
      <c r="BC76" s="234"/>
      <c r="BD76" s="252">
        <f>COUNTIF('Club Championship'!$B:$B,BD$3)</f>
        <v>0</v>
      </c>
      <c r="BE76" s="234"/>
      <c r="BF76" s="252">
        <f>COUNTIF('Club Championship'!$B:$B,BF$3)</f>
        <v>0</v>
      </c>
      <c r="BG76" s="234"/>
      <c r="BH76" s="252">
        <f>COUNTIF('Club Championship'!$B:$B,BH$3)</f>
        <v>0</v>
      </c>
      <c r="BI76" s="234"/>
      <c r="BJ76" s="252">
        <f>COUNTIF('Club Championship'!$B:$B,BJ$3)</f>
        <v>0</v>
      </c>
      <c r="BK76" s="234"/>
      <c r="BL76" s="252">
        <f>COUNTIF('Club Championship'!$B:$B,BL$3)</f>
        <v>0</v>
      </c>
      <c r="BM76" s="234"/>
      <c r="BN76" s="252">
        <f>COUNTIF('Club Championship'!$B:$B,BN$3)</f>
        <v>1</v>
      </c>
      <c r="BO76" s="234"/>
      <c r="BP76" s="252">
        <f>COUNTIF('Club Championship'!$B:$B,BP$3)</f>
        <v>0</v>
      </c>
      <c r="BQ76" s="234"/>
      <c r="BR76" s="252">
        <f>COUNTIF('Club Championship'!$B:$B,BR$3)</f>
        <v>0</v>
      </c>
      <c r="BS76" s="255"/>
      <c r="BT76" s="252">
        <f>COUNTIF('Club Championship'!$B:$B,BT$3)</f>
        <v>0</v>
      </c>
      <c r="BU76" s="234"/>
      <c r="BV76" s="252">
        <f>COUNTIF('Club Championship'!$B:$B,BV$3)</f>
        <v>0</v>
      </c>
      <c r="BW76" s="255"/>
      <c r="BX76" s="75"/>
      <c r="BY76" s="75"/>
      <c r="BZ76" s="75"/>
      <c r="CA76" s="75"/>
      <c r="CB76" s="75"/>
      <c r="CC76" s="75"/>
      <c r="CD76" s="75"/>
      <c r="CE76" s="75"/>
      <c r="CF76" s="75"/>
      <c r="CG76" s="75"/>
      <c r="CH76" s="75"/>
      <c r="CI76" s="75"/>
      <c r="CJ76" s="75"/>
      <c r="CK76" s="75"/>
      <c r="CL76" s="75"/>
      <c r="CM76" s="75"/>
      <c r="CN76" s="75"/>
      <c r="CO76" s="75"/>
      <c r="CP76" s="75"/>
      <c r="CQ76" s="75"/>
      <c r="CR76" s="75"/>
      <c r="CS76" s="75"/>
      <c r="CT76" s="75"/>
      <c r="CU76" s="75"/>
      <c r="CV76" s="75"/>
      <c r="CW76" s="75"/>
    </row>
    <row r="77" spans="1:101" s="57" customFormat="1" ht="20.100000000000001" customHeight="1" x14ac:dyDescent="0.3">
      <c r="A77" s="186" t="s">
        <v>824</v>
      </c>
      <c r="B77" s="258">
        <f>SUM(H77,J77+L77+'Statistics Overview'!J79+R77+V77+X77+Z77+AB77+AD77+AF77+AL77+AN77+AP77+AR77+AT77+AV77+AX77+AZ77+BB77+BD77+BF77+BH77+BJ77+BL77+BN77+BP77+BR77+BT77+BV77)</f>
        <v>0</v>
      </c>
      <c r="C77" s="255"/>
      <c r="D77" s="233">
        <f>B77+'Statistics Overview'!B79+2</f>
        <v>3</v>
      </c>
      <c r="E77" s="234"/>
      <c r="F77" s="233">
        <f>COUNTIF('Fair Play Club'!$B:$B,F$3)</f>
        <v>8</v>
      </c>
      <c r="G77" s="234"/>
      <c r="H77" s="233">
        <f>COUNTIF('Fair Play Club'!$B:$B,H$3)</f>
        <v>0</v>
      </c>
      <c r="I77" s="234"/>
      <c r="J77" s="233">
        <f>COUNTIF('Fair Play Club'!$B:$B,J$3)</f>
        <v>0</v>
      </c>
      <c r="K77" s="234"/>
      <c r="L77" s="252">
        <f>COUNTIF('Fair Play Club'!$B:$B,L$3)</f>
        <v>0</v>
      </c>
      <c r="M77" s="234"/>
      <c r="N77" s="252">
        <f>COUNTIF('Fair Play Club'!$B:$B,N$3)</f>
        <v>0</v>
      </c>
      <c r="O77" s="234"/>
      <c r="R77" s="252">
        <f>COUNTIF('Fair Play Club'!$B:$B,R$3)</f>
        <v>0</v>
      </c>
      <c r="S77" s="234"/>
      <c r="T77" s="252">
        <f>COUNTIF('Fair Play Club'!$B:$B,T$3)</f>
        <v>0</v>
      </c>
      <c r="U77" s="234"/>
      <c r="V77" s="252">
        <f>COUNTIF('Fair Play Club'!$B:$B,V$3)</f>
        <v>0</v>
      </c>
      <c r="W77" s="234"/>
      <c r="X77" s="252">
        <f>COUNTIF('Fair Play Club'!$B:$B,X$3)</f>
        <v>0</v>
      </c>
      <c r="Y77" s="234"/>
      <c r="Z77" s="252">
        <f>COUNTIF('Fair Play Club'!$B:$B,Z$3)</f>
        <v>0</v>
      </c>
      <c r="AA77" s="234"/>
      <c r="AB77" s="252">
        <f>COUNTIF('Fair Play Club'!$B:$B,AB$3)</f>
        <v>0</v>
      </c>
      <c r="AC77" s="234"/>
      <c r="AD77" s="252">
        <f>COUNTIF('Fair Play Club'!$B:$B,AD$3)</f>
        <v>0</v>
      </c>
      <c r="AE77" s="234"/>
      <c r="AF77" s="252">
        <f>COUNTIF('Fair Play Club'!$B:$B,AF$3)</f>
        <v>0</v>
      </c>
      <c r="AG77" s="234"/>
      <c r="AH77" s="252">
        <f>COUNTIF('Fair Play Club'!$B:$B,AH$3)</f>
        <v>0</v>
      </c>
      <c r="AI77" s="234"/>
      <c r="AJ77" s="252">
        <f>COUNTIF('Fair Play Club'!$B:$B,AJ$3)</f>
        <v>0</v>
      </c>
      <c r="AK77" s="234"/>
      <c r="AL77" s="252">
        <f>COUNTIF('Fair Play Club'!$B:$B,AL$3)</f>
        <v>0</v>
      </c>
      <c r="AM77" s="234"/>
      <c r="AN77" s="252">
        <f>COUNTIF('Fair Play Club'!$B:$B,AN$3)</f>
        <v>0</v>
      </c>
      <c r="AO77" s="234"/>
      <c r="AP77" s="252">
        <f>COUNTIF('Fair Play Club'!$B:$B,AP$3)</f>
        <v>0</v>
      </c>
      <c r="AQ77" s="234"/>
      <c r="AR77" s="252">
        <f>COUNTIF('Fair Play Club'!$B:$B,AR$3)</f>
        <v>0</v>
      </c>
      <c r="AS77" s="234"/>
      <c r="AT77" s="252">
        <f>COUNTIF('Fair Play Club'!$B:$B,AT$3)</f>
        <v>0</v>
      </c>
      <c r="AU77" s="234"/>
      <c r="AV77" s="252">
        <f>COUNTIF('Fair Play Club'!$B:$B,AV$3)</f>
        <v>0</v>
      </c>
      <c r="AW77" s="234"/>
      <c r="AX77" s="252">
        <f>COUNTIF('Fair Play Club'!$B:$B,AX$3)</f>
        <v>0</v>
      </c>
      <c r="AY77" s="234"/>
      <c r="AZ77" s="252">
        <f>COUNTIF('Fair Play Club'!$B:$B,AZ$3)</f>
        <v>0</v>
      </c>
      <c r="BA77" s="234"/>
      <c r="BB77" s="252">
        <f>COUNTIF('Fair Play Club'!$B:$B,BB$3)</f>
        <v>0</v>
      </c>
      <c r="BC77" s="234"/>
      <c r="BD77" s="252">
        <f>COUNTIF('Fair Play Club'!$B:$B,BD$3)</f>
        <v>0</v>
      </c>
      <c r="BE77" s="234"/>
      <c r="BF77" s="252">
        <f>COUNTIF('Fair Play Club'!$B:$B,BF$3)</f>
        <v>0</v>
      </c>
      <c r="BG77" s="234"/>
      <c r="BH77" s="252">
        <f>COUNTIF('Fair Play Club'!$B:$B,BH$3)</f>
        <v>0</v>
      </c>
      <c r="BI77" s="234"/>
      <c r="BJ77" s="252">
        <f>COUNTIF('Fair Play Club'!$B:$B,BJ$3)</f>
        <v>0</v>
      </c>
      <c r="BK77" s="234"/>
      <c r="BL77" s="252">
        <f>COUNTIF('Fair Play Club'!$B:$B,BL$3)</f>
        <v>0</v>
      </c>
      <c r="BM77" s="234"/>
      <c r="BN77" s="252">
        <f>COUNTIF('Fair Play Club'!$B:$B,BN$3)</f>
        <v>0</v>
      </c>
      <c r="BO77" s="234"/>
      <c r="BP77" s="252">
        <f>COUNTIF('Fair Play Club'!$B:$B,BP$3)</f>
        <v>0</v>
      </c>
      <c r="BQ77" s="234"/>
      <c r="BR77" s="252">
        <f>COUNTIF('Fair Play Club'!$B:$B,BR$3)</f>
        <v>0</v>
      </c>
      <c r="BS77" s="255"/>
      <c r="BT77" s="252">
        <f>COUNTIF('Fair Play Club'!$B:$B,BT$3)</f>
        <v>0</v>
      </c>
      <c r="BU77" s="234"/>
      <c r="BV77" s="252">
        <f>COUNTIF('Fair Play Club'!$B:$B,BV$3)</f>
        <v>0</v>
      </c>
      <c r="BW77" s="255"/>
      <c r="BX77" s="75"/>
      <c r="BY77" s="75"/>
      <c r="BZ77" s="75"/>
      <c r="CA77" s="75"/>
      <c r="CB77" s="75"/>
      <c r="CC77" s="75"/>
      <c r="CD77" s="75"/>
      <c r="CE77" s="75"/>
      <c r="CF77" s="75"/>
      <c r="CG77" s="75"/>
      <c r="CH77" s="75"/>
      <c r="CI77" s="75"/>
      <c r="CJ77" s="75"/>
      <c r="CK77" s="75"/>
      <c r="CL77" s="75"/>
      <c r="CM77" s="75"/>
      <c r="CN77" s="75"/>
      <c r="CO77" s="75"/>
      <c r="CP77" s="75"/>
      <c r="CQ77" s="75"/>
      <c r="CR77" s="75"/>
      <c r="CS77" s="75"/>
      <c r="CT77" s="75"/>
      <c r="CU77" s="75"/>
      <c r="CV77" s="75"/>
      <c r="CW77" s="75"/>
    </row>
    <row r="78" spans="1:101" s="57" customFormat="1" ht="20.100000000000001" customHeight="1" thickBot="1" x14ac:dyDescent="0.35">
      <c r="A78" s="145" t="s">
        <v>115</v>
      </c>
      <c r="B78" s="258">
        <f>SUM(H78,J78+L78+'Statistics Overview'!J80+R78+V78+X78+Z78+AB78+AD78+AF78+AL78+AN78+AP78+AR78+AT78+AV78+AX78+AZ78+BB78+BD78+BF78+BH78+BJ78+BN78+BP78+BR78+BT78+BV78)</f>
        <v>73</v>
      </c>
      <c r="C78" s="255"/>
      <c r="D78" s="249">
        <f>D66+D73+D76+D77</f>
        <v>355</v>
      </c>
      <c r="E78" s="250"/>
      <c r="F78" s="249">
        <f>F66+F73+F76+F77</f>
        <v>364</v>
      </c>
      <c r="G78" s="250"/>
      <c r="H78" s="249">
        <f>H66+H73+H76+H77</f>
        <v>0</v>
      </c>
      <c r="I78" s="250"/>
      <c r="J78" s="249">
        <f>J66+J73+J76+J77</f>
        <v>0</v>
      </c>
      <c r="K78" s="250"/>
      <c r="L78" s="253">
        <f>L66+L73+L76+L77</f>
        <v>1</v>
      </c>
      <c r="M78" s="250"/>
      <c r="N78" s="253">
        <f>N66+N73+N76+N77</f>
        <v>0</v>
      </c>
      <c r="O78" s="250"/>
      <c r="R78" s="253">
        <f t="shared" ref="R78" si="73">R66+R73+R76+R77</f>
        <v>0</v>
      </c>
      <c r="S78" s="250"/>
      <c r="T78" s="253">
        <f t="shared" ref="T78:V78" si="74">T66+T73+T76+T77</f>
        <v>0</v>
      </c>
      <c r="U78" s="250"/>
      <c r="V78" s="253">
        <f t="shared" si="74"/>
        <v>0</v>
      </c>
      <c r="W78" s="250"/>
      <c r="X78" s="253">
        <f t="shared" ref="X78" si="75">X66+X73+X76+X77</f>
        <v>9</v>
      </c>
      <c r="Y78" s="250"/>
      <c r="Z78" s="253">
        <f t="shared" ref="Z78" si="76">Z66+Z73+Z76+Z77</f>
        <v>0</v>
      </c>
      <c r="AA78" s="250"/>
      <c r="AB78" s="253">
        <f t="shared" ref="AB78" si="77">AB66+AB73+AB76+AB77</f>
        <v>0</v>
      </c>
      <c r="AC78" s="250"/>
      <c r="AD78" s="253">
        <f t="shared" ref="AD78" si="78">AD66+AD73+AD76+AD77</f>
        <v>9</v>
      </c>
      <c r="AE78" s="250"/>
      <c r="AF78" s="253">
        <f t="shared" ref="AF78" si="79">AF66+AF73+AF76+AF77</f>
        <v>0</v>
      </c>
      <c r="AG78" s="250"/>
      <c r="AH78" s="253">
        <f t="shared" ref="AH78" si="80">AH66+AH73+AH76+AH77</f>
        <v>0</v>
      </c>
      <c r="AI78" s="250"/>
      <c r="AJ78" s="253">
        <f t="shared" ref="AJ78" si="81">AJ66+AJ73+AJ76+AJ77</f>
        <v>0</v>
      </c>
      <c r="AK78" s="250"/>
      <c r="AL78" s="253">
        <f t="shared" ref="AL78" si="82">AL66+AL73+AL76+AL77</f>
        <v>0</v>
      </c>
      <c r="AM78" s="250"/>
      <c r="AN78" s="253">
        <f t="shared" ref="AN78" si="83">AN66+AN73+AN76+AN77</f>
        <v>4</v>
      </c>
      <c r="AO78" s="250"/>
      <c r="AP78" s="253">
        <f t="shared" ref="AP78" si="84">AP66+AP73+AP76+AP77</f>
        <v>2</v>
      </c>
      <c r="AQ78" s="250"/>
      <c r="AR78" s="253">
        <f t="shared" ref="AR78" si="85">AR66+AR73+AR76+AR77</f>
        <v>0</v>
      </c>
      <c r="AS78" s="250"/>
      <c r="AT78" s="253">
        <f t="shared" ref="AT78" si="86">AT66+AT73+AT76+AT77</f>
        <v>0</v>
      </c>
      <c r="AU78" s="250"/>
      <c r="AV78" s="253">
        <f t="shared" ref="AV78" si="87">AV66+AV73+AV76+AV77</f>
        <v>0</v>
      </c>
      <c r="AW78" s="250"/>
      <c r="AX78" s="253">
        <f t="shared" ref="AX78" si="88">AX66+AX73+AX76+AX77</f>
        <v>0</v>
      </c>
      <c r="AY78" s="250"/>
      <c r="AZ78" s="253">
        <f t="shared" ref="AZ78" si="89">AZ66+AZ73+AZ76+AZ77</f>
        <v>1</v>
      </c>
      <c r="BA78" s="250"/>
      <c r="BB78" s="253">
        <f t="shared" ref="BB78:BF78" si="90">BB66+BB73+BB76+BB77</f>
        <v>10</v>
      </c>
      <c r="BC78" s="250"/>
      <c r="BD78" s="253">
        <f t="shared" ref="BD78" si="91">BD66+BD73+BD76+BD77</f>
        <v>29</v>
      </c>
      <c r="BE78" s="250"/>
      <c r="BF78" s="253">
        <f t="shared" si="90"/>
        <v>0</v>
      </c>
      <c r="BG78" s="250"/>
      <c r="BH78" s="253">
        <f t="shared" ref="BH78" si="92">BH66+BH73+BH76+BH77</f>
        <v>0</v>
      </c>
      <c r="BI78" s="250"/>
      <c r="BJ78" s="253">
        <f t="shared" ref="BJ78" si="93">BJ66+BJ73+BJ76+BJ77</f>
        <v>0</v>
      </c>
      <c r="BK78" s="250"/>
      <c r="BL78" s="253">
        <f t="shared" ref="BL78:BN78" si="94">BL66+BL73+BL76+BL77</f>
        <v>1</v>
      </c>
      <c r="BM78" s="250"/>
      <c r="BN78" s="253">
        <f t="shared" si="94"/>
        <v>3</v>
      </c>
      <c r="BO78" s="250"/>
      <c r="BP78" s="253">
        <f t="shared" ref="BP78" si="95">BP66+BP73+BP76+BP77</f>
        <v>4</v>
      </c>
      <c r="BQ78" s="250"/>
      <c r="BR78" s="253">
        <f t="shared" ref="BR78" si="96">BR66+BR73+BR76+BR77</f>
        <v>0</v>
      </c>
      <c r="BS78" s="250"/>
      <c r="BT78" s="253">
        <f t="shared" ref="BT78" si="97">BT66+BT73+BT76+BT77</f>
        <v>1</v>
      </c>
      <c r="BU78" s="250"/>
      <c r="BV78" s="253">
        <f t="shared" ref="BV78" si="98">BV66+BV73+BV76+BV77</f>
        <v>0</v>
      </c>
      <c r="BW78" s="250"/>
      <c r="BX78" s="75"/>
      <c r="BY78" s="75"/>
      <c r="BZ78" s="75"/>
      <c r="CA78" s="75"/>
      <c r="CB78" s="75"/>
      <c r="CC78" s="75"/>
      <c r="CD78" s="75"/>
      <c r="CE78" s="75"/>
      <c r="CF78" s="75"/>
      <c r="CG78" s="75"/>
      <c r="CH78" s="75"/>
      <c r="CI78" s="75"/>
      <c r="CJ78" s="75"/>
      <c r="CK78" s="75"/>
      <c r="CL78" s="75"/>
      <c r="CM78" s="75"/>
      <c r="CN78" s="75"/>
      <c r="CO78" s="75"/>
      <c r="CP78" s="75"/>
      <c r="CQ78" s="75"/>
      <c r="CR78" s="75"/>
      <c r="CS78" s="75"/>
      <c r="CT78" s="75"/>
      <c r="CU78" s="75"/>
      <c r="CV78" s="75"/>
      <c r="CW78" s="75"/>
    </row>
  </sheetData>
  <mergeCells count="557">
    <mergeCell ref="H65:I65"/>
    <mergeCell ref="H66:I66"/>
    <mergeCell ref="H67:I67"/>
    <mergeCell ref="H68:I68"/>
    <mergeCell ref="H69:I69"/>
    <mergeCell ref="AJ77:AK77"/>
    <mergeCell ref="AJ78:AK78"/>
    <mergeCell ref="AJ3:AK4"/>
    <mergeCell ref="AJ65:AK65"/>
    <mergeCell ref="AH66:AI66"/>
    <mergeCell ref="AH67:AI67"/>
    <mergeCell ref="AH68:AI68"/>
    <mergeCell ref="AH69:AI69"/>
    <mergeCell ref="J68:K68"/>
    <mergeCell ref="J69:K69"/>
    <mergeCell ref="J70:K70"/>
    <mergeCell ref="J71:K71"/>
    <mergeCell ref="T3:U4"/>
    <mergeCell ref="T65:U65"/>
    <mergeCell ref="T69:U69"/>
    <mergeCell ref="N3:O4"/>
    <mergeCell ref="N65:O65"/>
    <mergeCell ref="N66:O66"/>
    <mergeCell ref="N67:O67"/>
    <mergeCell ref="X78:Y78"/>
    <mergeCell ref="Z78:AA78"/>
    <mergeCell ref="T78:U78"/>
    <mergeCell ref="R75:S75"/>
    <mergeCell ref="R74:S74"/>
    <mergeCell ref="BT77:BU77"/>
    <mergeCell ref="BV77:BW77"/>
    <mergeCell ref="BT78:BU78"/>
    <mergeCell ref="BV78:BW78"/>
    <mergeCell ref="AJ75:AK75"/>
    <mergeCell ref="AJ76:AK76"/>
    <mergeCell ref="BT74:BU74"/>
    <mergeCell ref="BV74:BW74"/>
    <mergeCell ref="BT75:BU75"/>
    <mergeCell ref="BV75:BW75"/>
    <mergeCell ref="BT76:BU76"/>
    <mergeCell ref="BV76:BW76"/>
    <mergeCell ref="AH74:AI74"/>
    <mergeCell ref="AH75:AI75"/>
    <mergeCell ref="BJ78:BK78"/>
    <mergeCell ref="BP77:BQ77"/>
    <mergeCell ref="BR77:BS77"/>
    <mergeCell ref="AT77:AU77"/>
    <mergeCell ref="AV77:AW77"/>
    <mergeCell ref="AJ66:AK66"/>
    <mergeCell ref="AJ67:AK67"/>
    <mergeCell ref="AJ68:AK68"/>
    <mergeCell ref="AJ69:AK69"/>
    <mergeCell ref="AJ70:AK70"/>
    <mergeCell ref="AJ71:AK71"/>
    <mergeCell ref="AJ72:AK72"/>
    <mergeCell ref="AJ73:AK73"/>
    <mergeCell ref="AJ74:AK74"/>
    <mergeCell ref="BV71:BW71"/>
    <mergeCell ref="BT72:BU72"/>
    <mergeCell ref="BV72:BW72"/>
    <mergeCell ref="BT73:BU73"/>
    <mergeCell ref="BV73:BW73"/>
    <mergeCell ref="AH76:AI76"/>
    <mergeCell ref="AH77:AI77"/>
    <mergeCell ref="AH78:AI78"/>
    <mergeCell ref="BT65:BU65"/>
    <mergeCell ref="BV65:BW65"/>
    <mergeCell ref="BT66:BU66"/>
    <mergeCell ref="BV66:BW66"/>
    <mergeCell ref="BT67:BU67"/>
    <mergeCell ref="BV67:BW67"/>
    <mergeCell ref="BT68:BU68"/>
    <mergeCell ref="BV68:BW68"/>
    <mergeCell ref="BT69:BU69"/>
    <mergeCell ref="BV69:BW69"/>
    <mergeCell ref="BT70:BU70"/>
    <mergeCell ref="BV70:BW70"/>
    <mergeCell ref="BT71:BU71"/>
    <mergeCell ref="AH71:AI71"/>
    <mergeCell ref="AH72:AI72"/>
    <mergeCell ref="AH73:AI73"/>
    <mergeCell ref="AH65:AI65"/>
    <mergeCell ref="B74:C74"/>
    <mergeCell ref="B75:C75"/>
    <mergeCell ref="B76:C76"/>
    <mergeCell ref="B77:C77"/>
    <mergeCell ref="B78:C78"/>
    <mergeCell ref="AZ78:BA78"/>
    <mergeCell ref="BF78:BG78"/>
    <mergeCell ref="BH78:BI78"/>
    <mergeCell ref="AP78:AQ78"/>
    <mergeCell ref="AR78:AS78"/>
    <mergeCell ref="AT78:AU78"/>
    <mergeCell ref="H75:I75"/>
    <mergeCell ref="H76:I76"/>
    <mergeCell ref="H77:I77"/>
    <mergeCell ref="H78:I78"/>
    <mergeCell ref="AB78:AC78"/>
    <mergeCell ref="AD78:AE78"/>
    <mergeCell ref="AF78:AG78"/>
    <mergeCell ref="AL78:AM78"/>
    <mergeCell ref="AN78:AO78"/>
    <mergeCell ref="R78:S78"/>
    <mergeCell ref="V78:W78"/>
    <mergeCell ref="AP75:AQ75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AX77:AY77"/>
    <mergeCell ref="AZ77:BA77"/>
    <mergeCell ref="BF77:BG77"/>
    <mergeCell ref="AV78:AW78"/>
    <mergeCell ref="AX78:AY78"/>
    <mergeCell ref="BP78:BQ78"/>
    <mergeCell ref="BR78:BS78"/>
    <mergeCell ref="BN78:BO78"/>
    <mergeCell ref="BD77:BE77"/>
    <mergeCell ref="BD78:BE78"/>
    <mergeCell ref="BN76:BO76"/>
    <mergeCell ref="BP76:BQ76"/>
    <mergeCell ref="BR76:BS76"/>
    <mergeCell ref="R77:S77"/>
    <mergeCell ref="V77:W77"/>
    <mergeCell ref="X77:Y77"/>
    <mergeCell ref="Z77:AA77"/>
    <mergeCell ref="AB77:AC77"/>
    <mergeCell ref="AD77:AE77"/>
    <mergeCell ref="AF77:AG77"/>
    <mergeCell ref="AL77:AM77"/>
    <mergeCell ref="AN77:AO77"/>
    <mergeCell ref="AP77:AQ77"/>
    <mergeCell ref="AR77:AS77"/>
    <mergeCell ref="AV76:AW76"/>
    <mergeCell ref="AX76:AY76"/>
    <mergeCell ref="AZ76:BA76"/>
    <mergeCell ref="BF76:BG76"/>
    <mergeCell ref="BH76:BI76"/>
    <mergeCell ref="T77:U77"/>
    <mergeCell ref="BH77:BI77"/>
    <mergeCell ref="BJ77:BK77"/>
    <mergeCell ref="BN77:BO77"/>
    <mergeCell ref="BD76:BE76"/>
    <mergeCell ref="BN75:BO75"/>
    <mergeCell ref="BP75:BQ75"/>
    <mergeCell ref="BR75:BS75"/>
    <mergeCell ref="R76:S76"/>
    <mergeCell ref="V76:W76"/>
    <mergeCell ref="X76:Y76"/>
    <mergeCell ref="Z76:AA76"/>
    <mergeCell ref="AB76:AC76"/>
    <mergeCell ref="AD76:AE76"/>
    <mergeCell ref="AF76:AG76"/>
    <mergeCell ref="AL76:AM76"/>
    <mergeCell ref="AN76:AO76"/>
    <mergeCell ref="AP76:AQ76"/>
    <mergeCell ref="AR76:AS76"/>
    <mergeCell ref="AT76:AU76"/>
    <mergeCell ref="AX75:AY75"/>
    <mergeCell ref="AZ75:BA75"/>
    <mergeCell ref="BF75:BG75"/>
    <mergeCell ref="BH75:BI75"/>
    <mergeCell ref="BJ75:BK75"/>
    <mergeCell ref="T75:U75"/>
    <mergeCell ref="T76:U76"/>
    <mergeCell ref="BJ76:BK76"/>
    <mergeCell ref="AN75:AO75"/>
    <mergeCell ref="BD75:BE75"/>
    <mergeCell ref="V75:W75"/>
    <mergeCell ref="X75:Y75"/>
    <mergeCell ref="Z75:AA75"/>
    <mergeCell ref="AB75:AC75"/>
    <mergeCell ref="AD75:AE75"/>
    <mergeCell ref="AF75:AG75"/>
    <mergeCell ref="AL75:AM75"/>
    <mergeCell ref="AB74:AC74"/>
    <mergeCell ref="AD74:AE74"/>
    <mergeCell ref="AF74:AG74"/>
    <mergeCell ref="AL74:AM74"/>
    <mergeCell ref="V74:W74"/>
    <mergeCell ref="X74:Y74"/>
    <mergeCell ref="Z74:AA74"/>
    <mergeCell ref="BB75:BC75"/>
    <mergeCell ref="AR75:AS75"/>
    <mergeCell ref="AT75:AU75"/>
    <mergeCell ref="AV75:AW75"/>
    <mergeCell ref="AZ74:BA74"/>
    <mergeCell ref="AP74:AQ74"/>
    <mergeCell ref="AR74:AS74"/>
    <mergeCell ref="AT74:AU74"/>
    <mergeCell ref="T74:U74"/>
    <mergeCell ref="BN73:BO73"/>
    <mergeCell ref="BP73:BQ73"/>
    <mergeCell ref="BR73:BS73"/>
    <mergeCell ref="AT73:AU73"/>
    <mergeCell ref="AV73:AW73"/>
    <mergeCell ref="AX73:AY73"/>
    <mergeCell ref="AZ73:BA73"/>
    <mergeCell ref="BF73:BG73"/>
    <mergeCell ref="AV74:AW74"/>
    <mergeCell ref="AX74:AY74"/>
    <mergeCell ref="BP74:BQ74"/>
    <mergeCell ref="BR74:BS74"/>
    <mergeCell ref="BN74:BO74"/>
    <mergeCell ref="BB73:BC73"/>
    <mergeCell ref="BB74:BC74"/>
    <mergeCell ref="BL74:BM74"/>
    <mergeCell ref="AN74:AO74"/>
    <mergeCell ref="BF74:BG74"/>
    <mergeCell ref="BH74:BI74"/>
    <mergeCell ref="BJ74:BK74"/>
    <mergeCell ref="T70:U70"/>
    <mergeCell ref="BJ72:BK72"/>
    <mergeCell ref="BN72:BO72"/>
    <mergeCell ref="BP72:BQ72"/>
    <mergeCell ref="BR72:BS72"/>
    <mergeCell ref="R73:S73"/>
    <mergeCell ref="V73:W73"/>
    <mergeCell ref="X73:Y73"/>
    <mergeCell ref="Z73:AA73"/>
    <mergeCell ref="AB73:AC73"/>
    <mergeCell ref="AD73:AE73"/>
    <mergeCell ref="AF73:AG73"/>
    <mergeCell ref="AL73:AM73"/>
    <mergeCell ref="AN73:AO73"/>
    <mergeCell ref="AP73:AQ73"/>
    <mergeCell ref="AR73:AS73"/>
    <mergeCell ref="AV72:AW72"/>
    <mergeCell ref="AX72:AY72"/>
    <mergeCell ref="AZ72:BA72"/>
    <mergeCell ref="BF72:BG72"/>
    <mergeCell ref="BH72:BI72"/>
    <mergeCell ref="T73:U73"/>
    <mergeCell ref="BH73:BI73"/>
    <mergeCell ref="BJ73:BK73"/>
    <mergeCell ref="BN71:BO71"/>
    <mergeCell ref="BP71:BQ71"/>
    <mergeCell ref="BR71:BS71"/>
    <mergeCell ref="R72:S72"/>
    <mergeCell ref="V72:W72"/>
    <mergeCell ref="X72:Y72"/>
    <mergeCell ref="Z72:AA72"/>
    <mergeCell ref="AB72:AC72"/>
    <mergeCell ref="AD72:AE72"/>
    <mergeCell ref="AF72:AG72"/>
    <mergeCell ref="AL72:AM72"/>
    <mergeCell ref="AN72:AO72"/>
    <mergeCell ref="AP72:AQ72"/>
    <mergeCell ref="AR72:AS72"/>
    <mergeCell ref="AT72:AU72"/>
    <mergeCell ref="AX71:AY71"/>
    <mergeCell ref="AZ71:BA71"/>
    <mergeCell ref="BF71:BG71"/>
    <mergeCell ref="BH71:BI71"/>
    <mergeCell ref="BJ71:BK71"/>
    <mergeCell ref="T71:U71"/>
    <mergeCell ref="T72:U72"/>
    <mergeCell ref="BB72:BC72"/>
    <mergeCell ref="AF71:AG71"/>
    <mergeCell ref="AL71:AM71"/>
    <mergeCell ref="AN71:AO71"/>
    <mergeCell ref="AP71:AQ71"/>
    <mergeCell ref="AR71:AS71"/>
    <mergeCell ref="AT71:AU71"/>
    <mergeCell ref="AV71:AW71"/>
    <mergeCell ref="AZ70:BA70"/>
    <mergeCell ref="BF70:BG70"/>
    <mergeCell ref="AP70:AQ70"/>
    <mergeCell ref="AR70:AS70"/>
    <mergeCell ref="BB70:BC70"/>
    <mergeCell ref="BB71:BC71"/>
    <mergeCell ref="AT70:AU70"/>
    <mergeCell ref="BP69:BQ69"/>
    <mergeCell ref="BR69:BS69"/>
    <mergeCell ref="AT69:AU69"/>
    <mergeCell ref="AV69:AW69"/>
    <mergeCell ref="AX69:AY69"/>
    <mergeCell ref="AZ69:BA69"/>
    <mergeCell ref="BF69:BG69"/>
    <mergeCell ref="BP70:BQ70"/>
    <mergeCell ref="BR70:BS70"/>
    <mergeCell ref="BH70:BI70"/>
    <mergeCell ref="BJ70:BK70"/>
    <mergeCell ref="BN70:BO70"/>
    <mergeCell ref="BP68:BQ68"/>
    <mergeCell ref="BR68:BS68"/>
    <mergeCell ref="R69:S69"/>
    <mergeCell ref="V69:W69"/>
    <mergeCell ref="X69:Y69"/>
    <mergeCell ref="Z69:AA69"/>
    <mergeCell ref="AB69:AC69"/>
    <mergeCell ref="AD69:AE69"/>
    <mergeCell ref="AF69:AG69"/>
    <mergeCell ref="AL69:AM69"/>
    <mergeCell ref="AN69:AO69"/>
    <mergeCell ref="AP69:AQ69"/>
    <mergeCell ref="AR69:AS69"/>
    <mergeCell ref="AV68:AW68"/>
    <mergeCell ref="AX68:AY68"/>
    <mergeCell ref="AZ68:BA68"/>
    <mergeCell ref="BF68:BG68"/>
    <mergeCell ref="BH68:BI68"/>
    <mergeCell ref="BB69:BC69"/>
    <mergeCell ref="BD69:BE69"/>
    <mergeCell ref="T68:U68"/>
    <mergeCell ref="BH69:BI69"/>
    <mergeCell ref="BJ69:BK69"/>
    <mergeCell ref="BN69:BO69"/>
    <mergeCell ref="BP67:BQ67"/>
    <mergeCell ref="BR67:BS67"/>
    <mergeCell ref="R68:S68"/>
    <mergeCell ref="V68:W68"/>
    <mergeCell ref="X68:Y68"/>
    <mergeCell ref="Z68:AA68"/>
    <mergeCell ref="AB68:AC68"/>
    <mergeCell ref="AD68:AE68"/>
    <mergeCell ref="AF68:AG68"/>
    <mergeCell ref="AL68:AM68"/>
    <mergeCell ref="AN68:AO68"/>
    <mergeCell ref="AP68:AQ68"/>
    <mergeCell ref="AR68:AS68"/>
    <mergeCell ref="AT68:AU68"/>
    <mergeCell ref="AX67:AY67"/>
    <mergeCell ref="AZ67:BA67"/>
    <mergeCell ref="BF67:BG67"/>
    <mergeCell ref="BH67:BI67"/>
    <mergeCell ref="BJ67:BK67"/>
    <mergeCell ref="BB68:BC68"/>
    <mergeCell ref="BD68:BE68"/>
    <mergeCell ref="T67:U67"/>
    <mergeCell ref="BJ68:BK68"/>
    <mergeCell ref="BN68:BO68"/>
    <mergeCell ref="BP66:BQ66"/>
    <mergeCell ref="BR66:BS66"/>
    <mergeCell ref="R67:S67"/>
    <mergeCell ref="V67:W67"/>
    <mergeCell ref="X67:Y67"/>
    <mergeCell ref="Z67:AA67"/>
    <mergeCell ref="AB67:AC67"/>
    <mergeCell ref="AD67:AE67"/>
    <mergeCell ref="AF67:AG67"/>
    <mergeCell ref="AL67:AM67"/>
    <mergeCell ref="AN67:AO67"/>
    <mergeCell ref="AP67:AQ67"/>
    <mergeCell ref="AR67:AS67"/>
    <mergeCell ref="AT67:AU67"/>
    <mergeCell ref="AV67:AW67"/>
    <mergeCell ref="AZ66:BA66"/>
    <mergeCell ref="BF66:BG66"/>
    <mergeCell ref="BH66:BI66"/>
    <mergeCell ref="BJ66:BK66"/>
    <mergeCell ref="BN66:BO66"/>
    <mergeCell ref="BB67:BC67"/>
    <mergeCell ref="BD67:BE67"/>
    <mergeCell ref="T66:U66"/>
    <mergeCell ref="BN67:BO67"/>
    <mergeCell ref="BR65:BS65"/>
    <mergeCell ref="R66:S66"/>
    <mergeCell ref="V66:W66"/>
    <mergeCell ref="X66:Y66"/>
    <mergeCell ref="Z66:AA66"/>
    <mergeCell ref="AB66:AC66"/>
    <mergeCell ref="AD66:AE66"/>
    <mergeCell ref="AF66:AG66"/>
    <mergeCell ref="AL66:AM66"/>
    <mergeCell ref="AN66:AO66"/>
    <mergeCell ref="AP66:AQ66"/>
    <mergeCell ref="AR66:AS66"/>
    <mergeCell ref="AT66:AU66"/>
    <mergeCell ref="AV66:AW66"/>
    <mergeCell ref="AX66:AY66"/>
    <mergeCell ref="BF65:BG65"/>
    <mergeCell ref="BH65:BI65"/>
    <mergeCell ref="BJ65:BK65"/>
    <mergeCell ref="BN65:BO65"/>
    <mergeCell ref="BP65:BQ65"/>
    <mergeCell ref="AR65:AS65"/>
    <mergeCell ref="AT65:AU65"/>
    <mergeCell ref="AV65:AW65"/>
    <mergeCell ref="AX65:AY65"/>
    <mergeCell ref="AZ65:BA65"/>
    <mergeCell ref="J77:K77"/>
    <mergeCell ref="J78:K78"/>
    <mergeCell ref="L65:M65"/>
    <mergeCell ref="L66:M66"/>
    <mergeCell ref="L67:M67"/>
    <mergeCell ref="L68:M68"/>
    <mergeCell ref="L69:M69"/>
    <mergeCell ref="L70:M70"/>
    <mergeCell ref="L71:M71"/>
    <mergeCell ref="L72:M72"/>
    <mergeCell ref="L73:M73"/>
    <mergeCell ref="L74:M74"/>
    <mergeCell ref="L75:M75"/>
    <mergeCell ref="L76:M76"/>
    <mergeCell ref="L77:M77"/>
    <mergeCell ref="L78:M78"/>
    <mergeCell ref="J72:K72"/>
    <mergeCell ref="J73:K73"/>
    <mergeCell ref="J74:K74"/>
    <mergeCell ref="J75:K75"/>
    <mergeCell ref="J76:K76"/>
    <mergeCell ref="J67:K67"/>
    <mergeCell ref="R71:S71"/>
    <mergeCell ref="AN2:AO2"/>
    <mergeCell ref="BJ2:BK2"/>
    <mergeCell ref="A3:C4"/>
    <mergeCell ref="J65:K65"/>
    <mergeCell ref="J66:K66"/>
    <mergeCell ref="R65:S65"/>
    <mergeCell ref="V65:W65"/>
    <mergeCell ref="X65:Y65"/>
    <mergeCell ref="Z65:AA65"/>
    <mergeCell ref="AB65:AC65"/>
    <mergeCell ref="AD65:AE65"/>
    <mergeCell ref="AF65:AG65"/>
    <mergeCell ref="AL65:AM65"/>
    <mergeCell ref="AN65:AO65"/>
    <mergeCell ref="AP65:AQ65"/>
    <mergeCell ref="AH3:AI4"/>
    <mergeCell ref="H3:I4"/>
    <mergeCell ref="BB65:BC65"/>
    <mergeCell ref="BB66:BC66"/>
    <mergeCell ref="BD65:BE65"/>
    <mergeCell ref="BD66:BE66"/>
    <mergeCell ref="F3:G4"/>
    <mergeCell ref="F65:G65"/>
    <mergeCell ref="D3:E4"/>
    <mergeCell ref="CX3:CY4"/>
    <mergeCell ref="CZ3:DA4"/>
    <mergeCell ref="CH3:CI4"/>
    <mergeCell ref="CJ3:CK4"/>
    <mergeCell ref="CL3:CM4"/>
    <mergeCell ref="CN3:CO4"/>
    <mergeCell ref="CP3:CQ4"/>
    <mergeCell ref="CR3:CS4"/>
    <mergeCell ref="CT3:CU4"/>
    <mergeCell ref="CV3:CW4"/>
    <mergeCell ref="BP3:BQ4"/>
    <mergeCell ref="BR3:BS4"/>
    <mergeCell ref="BT3:BU4"/>
    <mergeCell ref="BV3:BW4"/>
    <mergeCell ref="AR3:AS4"/>
    <mergeCell ref="BN3:BO4"/>
    <mergeCell ref="BF3:BG4"/>
    <mergeCell ref="BH3:BI4"/>
    <mergeCell ref="BJ3:BK4"/>
    <mergeCell ref="BX3:BY4"/>
    <mergeCell ref="BZ3:CA4"/>
    <mergeCell ref="CB3:CC4"/>
    <mergeCell ref="CD3:CE4"/>
    <mergeCell ref="CF3:CG4"/>
    <mergeCell ref="L3:M4"/>
    <mergeCell ref="R3:S4"/>
    <mergeCell ref="J3:K4"/>
    <mergeCell ref="AL3:AM4"/>
    <mergeCell ref="AN3:AO4"/>
    <mergeCell ref="AP3:AQ4"/>
    <mergeCell ref="AT3:AU4"/>
    <mergeCell ref="AZ3:BA4"/>
    <mergeCell ref="AV3:AW4"/>
    <mergeCell ref="AX3:AY4"/>
    <mergeCell ref="V3:W4"/>
    <mergeCell ref="X3:Y4"/>
    <mergeCell ref="Z3:AA4"/>
    <mergeCell ref="AD3:AE4"/>
    <mergeCell ref="AF3:AG4"/>
    <mergeCell ref="AB3:AC4"/>
    <mergeCell ref="BB3:BC4"/>
    <mergeCell ref="BD3:BE4"/>
    <mergeCell ref="BL3:BM4"/>
    <mergeCell ref="BB76:BC76"/>
    <mergeCell ref="BB77:BC77"/>
    <mergeCell ref="BB78:BC78"/>
    <mergeCell ref="F69:G69"/>
    <mergeCell ref="F70:G70"/>
    <mergeCell ref="F71:G71"/>
    <mergeCell ref="F72:G72"/>
    <mergeCell ref="F73:G73"/>
    <mergeCell ref="F74:G74"/>
    <mergeCell ref="R70:S70"/>
    <mergeCell ref="V70:W70"/>
    <mergeCell ref="X70:Y70"/>
    <mergeCell ref="Z70:AA70"/>
    <mergeCell ref="N75:O75"/>
    <mergeCell ref="N76:O76"/>
    <mergeCell ref="F75:G75"/>
    <mergeCell ref="F76:G76"/>
    <mergeCell ref="F77:G77"/>
    <mergeCell ref="F78:G78"/>
    <mergeCell ref="V71:W71"/>
    <mergeCell ref="X71:Y71"/>
    <mergeCell ref="Z71:AA71"/>
    <mergeCell ref="AB71:AC71"/>
    <mergeCell ref="AD71:AE71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76:E76"/>
    <mergeCell ref="D77:E77"/>
    <mergeCell ref="D78:E78"/>
    <mergeCell ref="F66:G66"/>
    <mergeCell ref="F67:G67"/>
    <mergeCell ref="F68:G68"/>
    <mergeCell ref="N77:O77"/>
    <mergeCell ref="N78:O78"/>
    <mergeCell ref="H70:I70"/>
    <mergeCell ref="H71:I71"/>
    <mergeCell ref="H72:I72"/>
    <mergeCell ref="H73:I73"/>
    <mergeCell ref="H74:I74"/>
    <mergeCell ref="BL65:BM65"/>
    <mergeCell ref="BL66:BM66"/>
    <mergeCell ref="BL67:BM67"/>
    <mergeCell ref="BL68:BM68"/>
    <mergeCell ref="BL69:BM69"/>
    <mergeCell ref="BL70:BM70"/>
    <mergeCell ref="BL71:BM71"/>
    <mergeCell ref="BL72:BM72"/>
    <mergeCell ref="BL73:BM73"/>
    <mergeCell ref="BL75:BM75"/>
    <mergeCell ref="BL76:BM76"/>
    <mergeCell ref="BL77:BM77"/>
    <mergeCell ref="BL78:BM78"/>
    <mergeCell ref="N68:O68"/>
    <mergeCell ref="N69:O69"/>
    <mergeCell ref="N70:O70"/>
    <mergeCell ref="N71:O71"/>
    <mergeCell ref="N72:O72"/>
    <mergeCell ref="N73:O73"/>
    <mergeCell ref="N74:O74"/>
    <mergeCell ref="BD70:BE70"/>
    <mergeCell ref="BD71:BE71"/>
    <mergeCell ref="BD72:BE72"/>
    <mergeCell ref="BD73:BE73"/>
    <mergeCell ref="BD74:BE74"/>
    <mergeCell ref="AV70:AW70"/>
    <mergeCell ref="AX70:AY70"/>
    <mergeCell ref="AB70:AC70"/>
    <mergeCell ref="AD70:AE70"/>
    <mergeCell ref="AF70:AG70"/>
    <mergeCell ref="AL70:AM70"/>
    <mergeCell ref="AN70:AO70"/>
    <mergeCell ref="AH70:AI70"/>
  </mergeCells>
  <hyperlinks>
    <hyperlink ref="A1" location="'Competitions Dashboard'!A1" display="COMPETITIONS DASHBOARD" xr:uid="{BACAF0B7-34C4-4E97-B0FC-F6CCD3B5F330}"/>
    <hyperlink ref="A15" location="'Men''s Division Seven'!A1" display="Division Seven" xr:uid="{F3DA0E4D-88AD-4A04-8C0A-3184787A423C}"/>
    <hyperlink ref="A14" location="'Men''s Division Six'!A1" display="Division Six" xr:uid="{DBF9C11A-5C23-41A8-80EE-909C13DA8E04}"/>
    <hyperlink ref="A13" location="'Men''s Division Five'!A1" display="Division Five" xr:uid="{4A7C7BA9-0E44-4593-A136-23C6FB45D49A}"/>
    <hyperlink ref="A12" location="'Men''s Division Four'!A1" display="Division Four" xr:uid="{B747DF32-230C-4419-840D-B10E05F61BAB}"/>
    <hyperlink ref="A10" location="'Men''s Division Two'!A1" display="Division Two" xr:uid="{0F9ACF71-CA43-4B4B-AF16-B0EBFF92236E}"/>
    <hyperlink ref="A9" location="'Men''s Division One'!A1" display="Division One" xr:uid="{B0D01206-AD8A-48AB-9DC8-DDDE8505B473}"/>
    <hyperlink ref="A8" location="'Men''s Premier Reserve'!A1" display="Premier Reserve" xr:uid="{D428C6DA-EF91-4B8A-80CC-4B24E794ACD2}"/>
    <hyperlink ref="A7" location="'Men''s Premier Division'!A1" display="Premier Division" xr:uid="{342F4D22-05EB-4A6B-81B2-A37BF3A376A7}"/>
    <hyperlink ref="A11" location="'Men''s Division Three'!A1" display="Division Three" xr:uid="{0C4943E0-0BB3-4CBA-B484-75AB61B23483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A0A9C-16C6-4144-B036-B98B925D676D}">
  <dimension ref="A1:CD87"/>
  <sheetViews>
    <sheetView topLeftCell="A4" zoomScale="60" zoomScaleNormal="60" zoomScaleSheetLayoutView="85" workbookViewId="0">
      <pane xSplit="1" topLeftCell="B1" activePane="topRight" state="frozen"/>
      <selection activeCell="A4" sqref="A4"/>
      <selection pane="topRight" activeCell="A23" sqref="A23"/>
    </sheetView>
  </sheetViews>
  <sheetFormatPr defaultColWidth="9.140625" defaultRowHeight="20.100000000000001" customHeight="1" x14ac:dyDescent="0.2"/>
  <cols>
    <col min="1" max="1" width="30.7109375" style="3" customWidth="1"/>
    <col min="2" max="3" width="12.7109375" style="3" customWidth="1"/>
    <col min="4" max="35" width="6.7109375" style="3" customWidth="1"/>
    <col min="36" max="36" width="30.7109375" style="3" customWidth="1"/>
    <col min="37" max="82" width="6.7109375" style="3" customWidth="1"/>
    <col min="83" max="16384" width="9.140625" style="3"/>
  </cols>
  <sheetData>
    <row r="1" spans="1:82" ht="15" customHeight="1" x14ac:dyDescent="0.25">
      <c r="A1" s="2"/>
      <c r="B1" s="305" t="s">
        <v>128</v>
      </c>
      <c r="C1" s="305"/>
      <c r="D1" s="305"/>
      <c r="E1" s="1"/>
      <c r="F1" s="2"/>
      <c r="G1" s="2"/>
      <c r="H1" s="2"/>
      <c r="I1" s="2"/>
      <c r="J1" s="2"/>
      <c r="K1" s="2"/>
      <c r="L1" s="2"/>
      <c r="AJ1" s="2"/>
      <c r="AK1" s="2"/>
      <c r="AL1" s="2"/>
      <c r="AM1" s="2"/>
      <c r="AN1" s="2"/>
      <c r="AO1" s="2"/>
      <c r="AP1" s="2"/>
      <c r="AQ1" s="2"/>
      <c r="AR1" s="2"/>
      <c r="AS1" s="2"/>
    </row>
    <row r="2" spans="1:82" ht="15" customHeight="1" x14ac:dyDescent="0.25">
      <c r="A2" s="2"/>
      <c r="B2" s="305"/>
      <c r="C2" s="305"/>
      <c r="D2" s="305"/>
      <c r="E2" s="2"/>
      <c r="F2" s="2"/>
      <c r="G2" s="2"/>
      <c r="H2" s="2"/>
      <c r="I2" s="2"/>
      <c r="J2" s="2"/>
      <c r="K2" s="2"/>
      <c r="L2" s="2"/>
      <c r="AJ2" s="2"/>
      <c r="AK2" s="2"/>
      <c r="AL2" s="2"/>
      <c r="AM2" s="2"/>
      <c r="AN2" s="2"/>
      <c r="AO2" s="2"/>
      <c r="AP2" s="2"/>
      <c r="AQ2" s="2"/>
      <c r="AR2" s="2"/>
      <c r="AS2" s="2"/>
    </row>
    <row r="3" spans="1:82" ht="20.100000000000001" customHeight="1" thickBot="1" x14ac:dyDescent="0.25">
      <c r="A3" s="4"/>
      <c r="B3" s="4"/>
      <c r="C3" s="4"/>
      <c r="D3" s="4"/>
      <c r="E3" s="4"/>
      <c r="F3" s="4"/>
      <c r="G3" s="4"/>
      <c r="H3" s="4"/>
      <c r="I3" s="4"/>
      <c r="AJ3" s="4"/>
      <c r="AK3" s="4"/>
      <c r="AL3" s="4"/>
      <c r="AM3" s="4"/>
      <c r="AN3" s="4"/>
      <c r="AO3" s="4"/>
      <c r="AP3" s="4"/>
    </row>
    <row r="4" spans="1:82" ht="20.100000000000001" customHeight="1" thickTop="1" x14ac:dyDescent="0.2">
      <c r="D4" s="268" t="s">
        <v>129</v>
      </c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70"/>
      <c r="X4" s="268" t="s">
        <v>130</v>
      </c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70"/>
      <c r="AK4" s="268" t="s">
        <v>131</v>
      </c>
      <c r="AL4" s="269"/>
      <c r="AM4" s="269"/>
      <c r="AN4" s="269"/>
      <c r="AO4" s="269"/>
      <c r="AP4" s="269"/>
      <c r="AQ4" s="269"/>
      <c r="AR4" s="269"/>
      <c r="AS4" s="269"/>
      <c r="AT4" s="269"/>
      <c r="AU4" s="269"/>
      <c r="AV4" s="270"/>
      <c r="AW4" s="268" t="s">
        <v>132</v>
      </c>
      <c r="AX4" s="269"/>
      <c r="AY4" s="269"/>
      <c r="AZ4" s="269"/>
      <c r="BA4" s="269"/>
      <c r="BB4" s="269"/>
      <c r="BC4" s="269"/>
      <c r="BD4" s="269"/>
      <c r="BE4" s="269"/>
      <c r="BF4" s="269"/>
      <c r="BG4" s="269"/>
      <c r="BH4" s="269"/>
      <c r="BI4" s="269"/>
      <c r="BJ4" s="269"/>
      <c r="BK4" s="269"/>
      <c r="BL4" s="269"/>
      <c r="BM4" s="269"/>
      <c r="BN4" s="269"/>
      <c r="BO4" s="269"/>
      <c r="BP4" s="269"/>
      <c r="BQ4" s="269"/>
      <c r="BR4" s="269"/>
      <c r="BS4" s="269"/>
      <c r="BT4" s="269"/>
      <c r="BU4" s="269"/>
      <c r="BV4" s="269"/>
      <c r="BW4" s="269"/>
      <c r="BX4" s="269"/>
      <c r="BY4" s="269"/>
      <c r="BZ4" s="269"/>
      <c r="CA4" s="269"/>
      <c r="CB4" s="269"/>
      <c r="CC4" s="269"/>
      <c r="CD4" s="270"/>
    </row>
    <row r="5" spans="1:82" ht="20.100000000000001" customHeight="1" x14ac:dyDescent="0.2">
      <c r="D5" s="271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3"/>
      <c r="X5" s="271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3"/>
      <c r="AK5" s="271"/>
      <c r="AL5" s="272"/>
      <c r="AM5" s="272"/>
      <c r="AN5" s="272"/>
      <c r="AO5" s="272"/>
      <c r="AP5" s="272"/>
      <c r="AQ5" s="272"/>
      <c r="AR5" s="272"/>
      <c r="AS5" s="272"/>
      <c r="AT5" s="272"/>
      <c r="AU5" s="272"/>
      <c r="AV5" s="273"/>
      <c r="AW5" s="271"/>
      <c r="AX5" s="272"/>
      <c r="AY5" s="272"/>
      <c r="AZ5" s="272"/>
      <c r="BA5" s="272"/>
      <c r="BB5" s="272"/>
      <c r="BC5" s="272"/>
      <c r="BD5" s="272"/>
      <c r="BE5" s="272"/>
      <c r="BF5" s="272"/>
      <c r="BG5" s="272"/>
      <c r="BH5" s="272"/>
      <c r="BI5" s="272"/>
      <c r="BJ5" s="272"/>
      <c r="BK5" s="272"/>
      <c r="BL5" s="272"/>
      <c r="BM5" s="272"/>
      <c r="BN5" s="272"/>
      <c r="BO5" s="272"/>
      <c r="BP5" s="272"/>
      <c r="BQ5" s="272"/>
      <c r="BR5" s="272"/>
      <c r="BS5" s="272"/>
      <c r="BT5" s="272"/>
      <c r="BU5" s="272"/>
      <c r="BV5" s="272"/>
      <c r="BW5" s="272"/>
      <c r="BX5" s="272"/>
      <c r="BY5" s="272"/>
      <c r="BZ5" s="272"/>
      <c r="CA5" s="272"/>
      <c r="CB5" s="272"/>
      <c r="CC5" s="272"/>
      <c r="CD5" s="273"/>
    </row>
    <row r="6" spans="1:82" ht="20.100000000000001" customHeight="1" thickBot="1" x14ac:dyDescent="0.25">
      <c r="D6" s="274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275"/>
      <c r="Q6" s="275"/>
      <c r="R6" s="275"/>
      <c r="S6" s="275"/>
      <c r="T6" s="275"/>
      <c r="U6" s="275"/>
      <c r="V6" s="275"/>
      <c r="W6" s="276"/>
      <c r="X6" s="274"/>
      <c r="Y6" s="275"/>
      <c r="Z6" s="275"/>
      <c r="AA6" s="275"/>
      <c r="AB6" s="275"/>
      <c r="AC6" s="275"/>
      <c r="AD6" s="275"/>
      <c r="AE6" s="275"/>
      <c r="AF6" s="275"/>
      <c r="AG6" s="275"/>
      <c r="AH6" s="275"/>
      <c r="AI6" s="276"/>
      <c r="AK6" s="274"/>
      <c r="AL6" s="275"/>
      <c r="AM6" s="275"/>
      <c r="AN6" s="275"/>
      <c r="AO6" s="275"/>
      <c r="AP6" s="275"/>
      <c r="AQ6" s="275"/>
      <c r="AR6" s="275"/>
      <c r="AS6" s="275"/>
      <c r="AT6" s="275"/>
      <c r="AU6" s="275"/>
      <c r="AV6" s="276"/>
      <c r="AW6" s="274"/>
      <c r="AX6" s="275"/>
      <c r="AY6" s="275"/>
      <c r="AZ6" s="275"/>
      <c r="BA6" s="275"/>
      <c r="BB6" s="275"/>
      <c r="BC6" s="275"/>
      <c r="BD6" s="275"/>
      <c r="BE6" s="275"/>
      <c r="BF6" s="275"/>
      <c r="BG6" s="275"/>
      <c r="BH6" s="275"/>
      <c r="BI6" s="275"/>
      <c r="BJ6" s="275"/>
      <c r="BK6" s="275"/>
      <c r="BL6" s="275"/>
      <c r="BM6" s="275"/>
      <c r="BN6" s="275"/>
      <c r="BO6" s="275"/>
      <c r="BP6" s="275"/>
      <c r="BQ6" s="275"/>
      <c r="BR6" s="275"/>
      <c r="BS6" s="275"/>
      <c r="BT6" s="275"/>
      <c r="BU6" s="275"/>
      <c r="BV6" s="275"/>
      <c r="BW6" s="275"/>
      <c r="BX6" s="275"/>
      <c r="BY6" s="275"/>
      <c r="BZ6" s="275"/>
      <c r="CA6" s="275"/>
      <c r="CB6" s="275"/>
      <c r="CC6" s="275"/>
      <c r="CD6" s="276"/>
    </row>
    <row r="7" spans="1:82" ht="20.100000000000001" customHeight="1" thickTop="1" thickBot="1" x14ac:dyDescent="0.25">
      <c r="A7" s="5" t="s">
        <v>67</v>
      </c>
      <c r="B7" s="287" t="s">
        <v>133</v>
      </c>
      <c r="C7" s="288"/>
      <c r="D7" s="277" t="s">
        <v>134</v>
      </c>
      <c r="E7" s="278"/>
      <c r="F7" s="295" t="s">
        <v>135</v>
      </c>
      <c r="G7" s="296"/>
      <c r="H7" s="283" t="s">
        <v>136</v>
      </c>
      <c r="I7" s="284"/>
      <c r="J7" s="283" t="s">
        <v>137</v>
      </c>
      <c r="K7" s="284"/>
      <c r="L7" s="283" t="s">
        <v>138</v>
      </c>
      <c r="M7" s="284"/>
      <c r="N7" s="283" t="s">
        <v>139</v>
      </c>
      <c r="O7" s="284"/>
      <c r="P7" s="283" t="s">
        <v>140</v>
      </c>
      <c r="Q7" s="284"/>
      <c r="R7" s="283" t="s">
        <v>141</v>
      </c>
      <c r="S7" s="284"/>
      <c r="T7" s="283" t="s">
        <v>142</v>
      </c>
      <c r="U7" s="284"/>
      <c r="V7" s="283" t="s">
        <v>143</v>
      </c>
      <c r="W7" s="284"/>
      <c r="X7" s="291" t="s">
        <v>144</v>
      </c>
      <c r="Y7" s="292"/>
      <c r="Z7" s="283" t="s">
        <v>135</v>
      </c>
      <c r="AA7" s="284"/>
      <c r="AB7" s="283" t="s">
        <v>145</v>
      </c>
      <c r="AC7" s="284"/>
      <c r="AD7" s="283" t="s">
        <v>139</v>
      </c>
      <c r="AE7" s="284"/>
      <c r="AF7" s="283" t="s">
        <v>140</v>
      </c>
      <c r="AG7" s="284"/>
      <c r="AH7" s="283" t="s">
        <v>141</v>
      </c>
      <c r="AI7" s="284"/>
      <c r="AJ7" s="5" t="s">
        <v>67</v>
      </c>
      <c r="AK7" s="277" t="s">
        <v>146</v>
      </c>
      <c r="AL7" s="278"/>
      <c r="AM7" s="283" t="s">
        <v>147</v>
      </c>
      <c r="AN7" s="284"/>
      <c r="AO7" s="283" t="s">
        <v>148</v>
      </c>
      <c r="AP7" s="284"/>
      <c r="AQ7" s="283" t="s">
        <v>149</v>
      </c>
      <c r="AR7" s="284"/>
      <c r="AS7" s="283" t="s">
        <v>150</v>
      </c>
      <c r="AT7" s="284"/>
      <c r="AU7" s="283" t="s">
        <v>151</v>
      </c>
      <c r="AV7" s="284"/>
      <c r="AW7" s="291" t="s">
        <v>152</v>
      </c>
      <c r="AX7" s="292"/>
      <c r="AY7" s="283" t="s">
        <v>153</v>
      </c>
      <c r="AZ7" s="284"/>
      <c r="BA7" s="283" t="s">
        <v>154</v>
      </c>
      <c r="BB7" s="284"/>
      <c r="BC7" s="283" t="s">
        <v>155</v>
      </c>
      <c r="BD7" s="284"/>
      <c r="BE7" s="283" t="s">
        <v>156</v>
      </c>
      <c r="BF7" s="284"/>
      <c r="BG7" s="283" t="s">
        <v>157</v>
      </c>
      <c r="BH7" s="284"/>
      <c r="BI7" s="283" t="s">
        <v>158</v>
      </c>
      <c r="BJ7" s="284"/>
      <c r="BK7" s="283" t="s">
        <v>159</v>
      </c>
      <c r="BL7" s="284"/>
      <c r="BM7" s="283" t="s">
        <v>160</v>
      </c>
      <c r="BN7" s="284"/>
      <c r="BO7" s="283" t="s">
        <v>161</v>
      </c>
      <c r="BP7" s="284"/>
      <c r="BQ7" s="283" t="s">
        <v>162</v>
      </c>
      <c r="BR7" s="284"/>
      <c r="BS7" s="283" t="s">
        <v>163</v>
      </c>
      <c r="BT7" s="284"/>
      <c r="BU7" s="283" t="s">
        <v>164</v>
      </c>
      <c r="BV7" s="284"/>
      <c r="BW7" s="283" t="s">
        <v>165</v>
      </c>
      <c r="BX7" s="284"/>
      <c r="BY7" s="283" t="s">
        <v>166</v>
      </c>
      <c r="BZ7" s="284"/>
      <c r="CA7" s="283" t="s">
        <v>167</v>
      </c>
      <c r="CB7" s="284"/>
      <c r="CC7" s="283" t="s">
        <v>168</v>
      </c>
      <c r="CD7" s="284"/>
    </row>
    <row r="8" spans="1:82" ht="20.100000000000001" customHeight="1" thickTop="1" thickBot="1" x14ac:dyDescent="0.25">
      <c r="A8" s="281" t="s">
        <v>169</v>
      </c>
      <c r="B8" s="289"/>
      <c r="C8" s="290"/>
      <c r="D8" s="279"/>
      <c r="E8" s="280"/>
      <c r="F8" s="297"/>
      <c r="G8" s="298"/>
      <c r="H8" s="285"/>
      <c r="I8" s="286"/>
      <c r="J8" s="285"/>
      <c r="K8" s="286"/>
      <c r="L8" s="285"/>
      <c r="M8" s="286"/>
      <c r="N8" s="285"/>
      <c r="O8" s="286"/>
      <c r="P8" s="285"/>
      <c r="Q8" s="286"/>
      <c r="R8" s="285"/>
      <c r="S8" s="286"/>
      <c r="T8" s="285"/>
      <c r="U8" s="286"/>
      <c r="V8" s="285"/>
      <c r="W8" s="286"/>
      <c r="X8" s="293"/>
      <c r="Y8" s="294"/>
      <c r="Z8" s="285"/>
      <c r="AA8" s="286"/>
      <c r="AB8" s="285"/>
      <c r="AC8" s="286"/>
      <c r="AD8" s="285"/>
      <c r="AE8" s="286"/>
      <c r="AF8" s="285"/>
      <c r="AG8" s="286"/>
      <c r="AH8" s="285"/>
      <c r="AI8" s="286"/>
      <c r="AJ8" s="281" t="s">
        <v>169</v>
      </c>
      <c r="AK8" s="279"/>
      <c r="AL8" s="280"/>
      <c r="AM8" s="285"/>
      <c r="AN8" s="286"/>
      <c r="AO8" s="285"/>
      <c r="AP8" s="286"/>
      <c r="AQ8" s="285"/>
      <c r="AR8" s="286"/>
      <c r="AS8" s="285"/>
      <c r="AT8" s="286"/>
      <c r="AU8" s="285"/>
      <c r="AV8" s="286"/>
      <c r="AW8" s="293"/>
      <c r="AX8" s="294"/>
      <c r="AY8" s="285"/>
      <c r="AZ8" s="286"/>
      <c r="BA8" s="285"/>
      <c r="BB8" s="286"/>
      <c r="BC8" s="285"/>
      <c r="BD8" s="286"/>
      <c r="BE8" s="285"/>
      <c r="BF8" s="286"/>
      <c r="BG8" s="285"/>
      <c r="BH8" s="286"/>
      <c r="BI8" s="285"/>
      <c r="BJ8" s="286"/>
      <c r="BK8" s="285"/>
      <c r="BL8" s="286"/>
      <c r="BM8" s="285"/>
      <c r="BN8" s="286"/>
      <c r="BO8" s="285"/>
      <c r="BP8" s="286"/>
      <c r="BQ8" s="285"/>
      <c r="BR8" s="286"/>
      <c r="BS8" s="285"/>
      <c r="BT8" s="286"/>
      <c r="BU8" s="285"/>
      <c r="BV8" s="286"/>
      <c r="BW8" s="285"/>
      <c r="BX8" s="286"/>
      <c r="BY8" s="285"/>
      <c r="BZ8" s="286"/>
      <c r="CA8" s="285"/>
      <c r="CB8" s="286"/>
      <c r="CC8" s="285"/>
      <c r="CD8" s="286"/>
    </row>
    <row r="9" spans="1:82" s="11" customFormat="1" ht="39.950000000000003" customHeight="1" thickTop="1" thickBot="1" x14ac:dyDescent="0.3">
      <c r="A9" s="282"/>
      <c r="B9" s="44" t="s">
        <v>89</v>
      </c>
      <c r="C9" s="45" t="s">
        <v>170</v>
      </c>
      <c r="D9" s="6" t="s">
        <v>89</v>
      </c>
      <c r="E9" s="7" t="s">
        <v>90</v>
      </c>
      <c r="F9" s="8" t="s">
        <v>89</v>
      </c>
      <c r="G9" s="9" t="s">
        <v>90</v>
      </c>
      <c r="H9" s="8" t="s">
        <v>89</v>
      </c>
      <c r="I9" s="9" t="s">
        <v>90</v>
      </c>
      <c r="J9" s="8" t="s">
        <v>89</v>
      </c>
      <c r="K9" s="9" t="s">
        <v>90</v>
      </c>
      <c r="L9" s="8" t="s">
        <v>89</v>
      </c>
      <c r="M9" s="9" t="s">
        <v>90</v>
      </c>
      <c r="N9" s="8" t="s">
        <v>89</v>
      </c>
      <c r="O9" s="9" t="s">
        <v>90</v>
      </c>
      <c r="P9" s="8" t="s">
        <v>89</v>
      </c>
      <c r="Q9" s="9" t="s">
        <v>90</v>
      </c>
      <c r="R9" s="8" t="s">
        <v>89</v>
      </c>
      <c r="S9" s="9" t="s">
        <v>90</v>
      </c>
      <c r="T9" s="8" t="s">
        <v>89</v>
      </c>
      <c r="U9" s="9" t="s">
        <v>90</v>
      </c>
      <c r="V9" s="8" t="s">
        <v>89</v>
      </c>
      <c r="W9" s="9" t="s">
        <v>90</v>
      </c>
      <c r="X9" s="10" t="s">
        <v>89</v>
      </c>
      <c r="Y9" s="7" t="s">
        <v>90</v>
      </c>
      <c r="Z9" s="8" t="s">
        <v>89</v>
      </c>
      <c r="AA9" s="9" t="s">
        <v>90</v>
      </c>
      <c r="AB9" s="8" t="s">
        <v>89</v>
      </c>
      <c r="AC9" s="9" t="s">
        <v>90</v>
      </c>
      <c r="AD9" s="8" t="s">
        <v>89</v>
      </c>
      <c r="AE9" s="9" t="s">
        <v>90</v>
      </c>
      <c r="AF9" s="8" t="s">
        <v>89</v>
      </c>
      <c r="AG9" s="9" t="s">
        <v>90</v>
      </c>
      <c r="AH9" s="8" t="s">
        <v>89</v>
      </c>
      <c r="AI9" s="9" t="s">
        <v>90</v>
      </c>
      <c r="AJ9" s="281"/>
      <c r="AK9" s="10" t="s">
        <v>89</v>
      </c>
      <c r="AL9" s="7" t="s">
        <v>90</v>
      </c>
      <c r="AM9" s="8" t="s">
        <v>89</v>
      </c>
      <c r="AN9" s="9" t="s">
        <v>90</v>
      </c>
      <c r="AO9" s="8" t="s">
        <v>89</v>
      </c>
      <c r="AP9" s="9" t="s">
        <v>90</v>
      </c>
      <c r="AQ9" s="8" t="s">
        <v>89</v>
      </c>
      <c r="AR9" s="9" t="s">
        <v>90</v>
      </c>
      <c r="AS9" s="8" t="s">
        <v>89</v>
      </c>
      <c r="AT9" s="9" t="s">
        <v>90</v>
      </c>
      <c r="AU9" s="8" t="s">
        <v>89</v>
      </c>
      <c r="AV9" s="9" t="s">
        <v>90</v>
      </c>
      <c r="AW9" s="10" t="s">
        <v>89</v>
      </c>
      <c r="AX9" s="7" t="s">
        <v>90</v>
      </c>
      <c r="AY9" s="8" t="s">
        <v>89</v>
      </c>
      <c r="AZ9" s="9" t="s">
        <v>90</v>
      </c>
      <c r="BA9" s="8" t="s">
        <v>89</v>
      </c>
      <c r="BB9" s="9" t="s">
        <v>90</v>
      </c>
      <c r="BC9" s="8" t="s">
        <v>89</v>
      </c>
      <c r="BD9" s="9" t="s">
        <v>90</v>
      </c>
      <c r="BE9" s="8" t="s">
        <v>89</v>
      </c>
      <c r="BF9" s="9" t="s">
        <v>90</v>
      </c>
      <c r="BG9" s="8" t="s">
        <v>89</v>
      </c>
      <c r="BH9" s="9" t="s">
        <v>90</v>
      </c>
      <c r="BI9" s="8" t="s">
        <v>89</v>
      </c>
      <c r="BJ9" s="9" t="s">
        <v>90</v>
      </c>
      <c r="BK9" s="8" t="s">
        <v>89</v>
      </c>
      <c r="BL9" s="9" t="s">
        <v>90</v>
      </c>
      <c r="BM9" s="8" t="s">
        <v>89</v>
      </c>
      <c r="BN9" s="9" t="s">
        <v>90</v>
      </c>
      <c r="BO9" s="8" t="s">
        <v>89</v>
      </c>
      <c r="BP9" s="9" t="s">
        <v>90</v>
      </c>
      <c r="BQ9" s="8" t="s">
        <v>89</v>
      </c>
      <c r="BR9" s="9" t="s">
        <v>90</v>
      </c>
      <c r="BS9" s="8" t="s">
        <v>89</v>
      </c>
      <c r="BT9" s="9" t="s">
        <v>90</v>
      </c>
      <c r="BU9" s="8" t="s">
        <v>89</v>
      </c>
      <c r="BV9" s="9" t="s">
        <v>90</v>
      </c>
      <c r="BW9" s="8" t="s">
        <v>89</v>
      </c>
      <c r="BX9" s="9" t="s">
        <v>90</v>
      </c>
      <c r="BY9" s="8" t="s">
        <v>89</v>
      </c>
      <c r="BZ9" s="9" t="s">
        <v>90</v>
      </c>
      <c r="CA9" s="8" t="s">
        <v>89</v>
      </c>
      <c r="CB9" s="9" t="s">
        <v>90</v>
      </c>
      <c r="CC9" s="8" t="s">
        <v>89</v>
      </c>
      <c r="CD9" s="9" t="s">
        <v>90</v>
      </c>
    </row>
    <row r="10" spans="1:82" ht="20.100000000000001" customHeight="1" thickTop="1" x14ac:dyDescent="0.2">
      <c r="A10" s="12" t="s">
        <v>171</v>
      </c>
      <c r="B10" s="13">
        <f t="shared" ref="B10:B33" si="0">D10+X10+AK10+AW10</f>
        <v>83</v>
      </c>
      <c r="C10" s="14">
        <f t="shared" ref="C10:C33" si="1">E10+Y10+AL10+AX10</f>
        <v>97</v>
      </c>
      <c r="D10" s="15">
        <f>SUM(F10+H10+J10+L10+N10+P10+R10+T10+V10)</f>
        <v>9</v>
      </c>
      <c r="E10" s="16">
        <f>SUM(G10+I10+K10+M10+O10+Q10+S10+U10+W10)</f>
        <v>10</v>
      </c>
      <c r="F10" s="17">
        <f>COUNTIF('Men''s Premier League'!$B$7:$B$100,$A10)</f>
        <v>0</v>
      </c>
      <c r="G10" s="18">
        <f>COUNTIF('Men''s Premier League'!$D$7:$D$100,$A10)</f>
        <v>1</v>
      </c>
      <c r="H10" s="19">
        <f>COUNTIF('Men''s Premier Reserve'!$B$13:$B$106,$A10)</f>
        <v>0</v>
      </c>
      <c r="I10" s="18">
        <f>COUNTIF('Men''s Premier Reserve'!$D$13:$D$106,$A10)</f>
        <v>0</v>
      </c>
      <c r="J10" s="19">
        <f>COUNTIF('Men''s League One'!$B$7:$B$100,$A10)</f>
        <v>2</v>
      </c>
      <c r="K10" s="18">
        <f>COUNTIF('Men''s League One'!$D$7:$D$100,$A10)</f>
        <v>2</v>
      </c>
      <c r="L10" s="19">
        <f>COUNTIF('Men''s League Two'!$B$7:$B$100,$A10)</f>
        <v>0</v>
      </c>
      <c r="M10" s="18">
        <f>COUNTIF('Men''s League Two'!$D$7:$D$100,$A10)</f>
        <v>0</v>
      </c>
      <c r="N10" s="19">
        <f>COUNTIF('Men''s League Three'!$B$7:$B$100,$A10)</f>
        <v>2</v>
      </c>
      <c r="O10" s="18">
        <f>COUNTIF('Men''s League Three'!$D$7:$D$100,$A10)</f>
        <v>3</v>
      </c>
      <c r="P10" s="19">
        <f>COUNTIF('Men''s League Four'!$B$7:$B$100,$A10)</f>
        <v>3</v>
      </c>
      <c r="Q10" s="18">
        <f>COUNTIF('Men''s League Four'!$D$7:$D$100,$A10)</f>
        <v>2</v>
      </c>
      <c r="R10" s="19">
        <f>COUNTIF('Men''s League Five'!$B$7:$B$100,$A10)</f>
        <v>1</v>
      </c>
      <c r="S10" s="18">
        <f>COUNTIF('Men''s League Five'!$D$7:$D$100,$A10)</f>
        <v>2</v>
      </c>
      <c r="T10" s="19">
        <f>COUNTIF('Men''s League Six'!$B$7:$B$100,$A10)</f>
        <v>1</v>
      </c>
      <c r="U10" s="18">
        <f>COUNTIF('Men''s League Six'!$D$7:$D$100,$A10)</f>
        <v>0</v>
      </c>
      <c r="V10" s="19">
        <f>COUNTIF('Men''s League Seven'!$B$7:$B$100,$A10)</f>
        <v>0</v>
      </c>
      <c r="W10" s="18">
        <f>COUNTIF('Men''s League Seven'!$D$7:$D$100,$A10)</f>
        <v>0</v>
      </c>
      <c r="X10" s="20">
        <f>SUM(Z10+AB10+AD10+AF10+AH10)</f>
        <v>12</v>
      </c>
      <c r="Y10" s="16">
        <f>SUM(AA10+AC10+AE10+AG10+AI10)</f>
        <v>12</v>
      </c>
      <c r="Z10" s="17">
        <f>COUNTIF('Women''s Premier League'!$B$7:$B$100,$A10)</f>
        <v>5</v>
      </c>
      <c r="AA10" s="18">
        <f>COUNTIF('Women''s Premier League'!$D$7:$D$101,$A10)</f>
        <v>6</v>
      </c>
      <c r="AB10" s="17">
        <f>COUNTIF('Women''s League Two'!$B$7:$B$100,$A10)</f>
        <v>3</v>
      </c>
      <c r="AC10" s="18">
        <f>COUNTIF('Women''s League Two'!$D$7:$D$101,$A10)</f>
        <v>5</v>
      </c>
      <c r="AD10" s="17">
        <f>COUNTIF('Women''s League Three'!$B$8:$B$101,$A10)</f>
        <v>2</v>
      </c>
      <c r="AE10" s="18">
        <f>COUNTIF('Women''s League Three'!$D$8:$D$102,$A10)</f>
        <v>0</v>
      </c>
      <c r="AF10" s="17">
        <f>COUNTIF('Women''s League Four'!$B$7:$B$100,$A10)</f>
        <v>2</v>
      </c>
      <c r="AG10" s="18">
        <f>COUNTIF('Women''s League Four'!$D$7:$D$101,$A10)</f>
        <v>1</v>
      </c>
      <c r="AH10" s="17">
        <f>COUNTIF('Women''s League Five'!$B$8:$B$101,$A10)</f>
        <v>0</v>
      </c>
      <c r="AI10" s="18">
        <f>COUNTIF('Women''s League Five'!$D$8:$D$102,$A10)</f>
        <v>0</v>
      </c>
      <c r="AJ10" s="21" t="s">
        <v>172</v>
      </c>
      <c r="AK10" s="15">
        <f>SUM(AM10+AO10+AQ10+AS10+AU10)</f>
        <v>19</v>
      </c>
      <c r="AL10" s="16">
        <f>SUM(AN10+AP10+AR10+AT10+AV10)</f>
        <v>20</v>
      </c>
      <c r="AM10" s="17">
        <f>COUNTIF('Grade 16 Girls Div 1'!$B$7:$B$81,$A10)</f>
        <v>6</v>
      </c>
      <c r="AN10" s="18">
        <f>COUNTIF('Grade 16 Girls Div 1'!$D$7:$D$81,$A10)</f>
        <v>7</v>
      </c>
      <c r="AO10" s="19"/>
      <c r="AP10" s="18"/>
      <c r="AQ10" s="19">
        <f>COUNTIF('Grade 14 Girls Div 1'!$B$7:$B$99,$A10)</f>
        <v>7</v>
      </c>
      <c r="AR10" s="18">
        <f>COUNTIF('Grade 14 Girls Div 1'!$D$7:$D$99,$A10)</f>
        <v>7</v>
      </c>
      <c r="AS10" s="19"/>
      <c r="AT10" s="18"/>
      <c r="AU10" s="19">
        <f>COUNTIF('Grade 12 Girls Div 1'!$B$7:$B$102,$A10)</f>
        <v>6</v>
      </c>
      <c r="AV10" s="18">
        <f>COUNTIF('Grade 12 Girls Div 1'!$D$7:$D$102,$A10)</f>
        <v>6</v>
      </c>
      <c r="AW10" s="22">
        <f>SUM(AY10+BA10+BC10+BE10+BG10+BI10+BK10+BM10+BO10+BQ10+BS10+BU10+BW10+BY10+CA10+CC10)</f>
        <v>43</v>
      </c>
      <c r="AX10" s="23">
        <f>SUM(AZ10+BB10+BD10+BF10+BH10+BJ10+BL10+BN10+BP10+BR10+BT10+BV10+BX10+BZ10+CB10+CD10)</f>
        <v>55</v>
      </c>
      <c r="AY10" s="19">
        <f>COUNTIF('Grade 16 Div. 1'!$B$34:$B$129,$A10)</f>
        <v>5</v>
      </c>
      <c r="AZ10" s="18">
        <f>COUNTIF('Grade 16 Div. 1'!$D$34:$D$129,$A10)</f>
        <v>5</v>
      </c>
      <c r="BA10" s="19">
        <f>COUNTIF('Grade 16 Div. 2'!$B$16:$B$111,$A10)</f>
        <v>0</v>
      </c>
      <c r="BB10" s="18">
        <f>COUNTIF('Grade 16 Div. 2'!$D$16:$D$111,$A10)</f>
        <v>1</v>
      </c>
      <c r="BC10" s="19">
        <f>COUNTIF('Grade 16 Div. 2 North'!$B$7:$B$102,$A10)</f>
        <v>0</v>
      </c>
      <c r="BD10" s="18">
        <f>COUNTIF('Grade 16 Div. 2 North'!$D$7:$D$102,$A10)</f>
        <v>0</v>
      </c>
      <c r="BE10" s="19">
        <f>COUNTIF('Grade 15 Div. 1'!$B$12:$B$107,$A10)</f>
        <v>6</v>
      </c>
      <c r="BF10" s="18">
        <f>COUNTIF('Grade 15 Div. 1'!$D$12:$D$107,$A10)</f>
        <v>9</v>
      </c>
      <c r="BG10" s="19">
        <f>COUNTIF('Grade 15 Div. 2'!$B$7:$B$102,$A10)</f>
        <v>1</v>
      </c>
      <c r="BH10" s="18">
        <f>COUNTIF('Grade 15 Div. 2'!$D$7:$D$102,$A10)</f>
        <v>1</v>
      </c>
      <c r="BI10" s="19">
        <f>COUNTIF('Grade 15 Div. 2 North'!$B$7:$B$102,$A10)</f>
        <v>0</v>
      </c>
      <c r="BJ10" s="18">
        <f>COUNTIF('Grade 15 Div. 2 North'!$D$7:$D$102,$A10)</f>
        <v>0</v>
      </c>
      <c r="BK10" s="19">
        <f>COUNTIF('Grade 14 Div. 1'!$B$7:$B$102,$A10)</f>
        <v>8</v>
      </c>
      <c r="BL10" s="18">
        <f>COUNTIF('Grade 14 Div. 1'!$D$7:$D$102,$A10)</f>
        <v>11</v>
      </c>
      <c r="BM10" s="19">
        <f>COUNTIF('Grade 14 Div. 2'!$B$7:$B$103,$A10)</f>
        <v>2</v>
      </c>
      <c r="BN10" s="18">
        <f>COUNTIF('Grade 14 Div. 2'!$D$7:$D$103,$A10)</f>
        <v>2</v>
      </c>
      <c r="BO10" s="19">
        <f>COUNTIF('Grade 14 Div. 2 North'!$B$7:$B$102,$A10)</f>
        <v>0</v>
      </c>
      <c r="BP10" s="18">
        <f>COUNTIF('Grade 14 Div. 2 North'!$D$7:$D$102,$A10)</f>
        <v>0</v>
      </c>
      <c r="BQ10" s="19">
        <f>COUNTIF('Grade 13 Div. 1'!$B$10:$B$105,$A10)</f>
        <v>6</v>
      </c>
      <c r="BR10" s="18">
        <f>COUNTIF('Grade 13 Div. 1'!$D$10:$D$105,$A10)</f>
        <v>9</v>
      </c>
      <c r="BS10" s="19">
        <f>COUNTIF('Grade 13 Div. 2'!$B$7:$B$102,$A10)</f>
        <v>2</v>
      </c>
      <c r="BT10" s="18">
        <f>COUNTIF('Grade 13 Div. 2'!$D$7:$D$102,$A10)</f>
        <v>4</v>
      </c>
      <c r="BU10" s="19">
        <f>COUNTIF('Grade 13 Div. 2 North'!$B$7:$B$102,$A10)</f>
        <v>1</v>
      </c>
      <c r="BV10" s="18">
        <f>COUNTIF('Grade 13 Div. 2 North'!$D$7:$D$102,$A10)</f>
        <v>1</v>
      </c>
      <c r="BW10" s="19">
        <f>COUNTIF('Grade 12 Div. 1'!$B$7:$B$102,$A10)</f>
        <v>6</v>
      </c>
      <c r="BX10" s="18">
        <f>COUNTIF('Grade 12 Div. 1'!$D$7:$D$102,$A10)</f>
        <v>7</v>
      </c>
      <c r="BY10" s="19">
        <f>COUNTIF('Grade 12 Div. 2'!$B$7:$B$102,$A10)</f>
        <v>5</v>
      </c>
      <c r="BZ10" s="18">
        <f>COUNTIF('Grade 12 Div. 2'!$D$7:$D$102,$A10)</f>
        <v>5</v>
      </c>
      <c r="CA10" s="19">
        <f>COUNTIF('Grade 12 Div. 2 North'!$B$7:$B$103,$A10)</f>
        <v>1</v>
      </c>
      <c r="CB10" s="18">
        <f>COUNTIF('Grade 12 Div. 2 North'!$D$7:$D$103,$A10)</f>
        <v>0</v>
      </c>
      <c r="CC10" s="19">
        <f>COUNTIF('Grade 12 Div. 3'!$B$7:$B$102,$A10)</f>
        <v>0</v>
      </c>
      <c r="CD10" s="18">
        <f>COUNTIF('Grade 12 Div. 3'!$D$7:$D$102,$A10)</f>
        <v>0</v>
      </c>
    </row>
    <row r="11" spans="1:82" ht="20.100000000000001" customHeight="1" x14ac:dyDescent="0.2">
      <c r="A11" s="12" t="s">
        <v>173</v>
      </c>
      <c r="B11" s="13">
        <f t="shared" si="0"/>
        <v>48</v>
      </c>
      <c r="C11" s="14">
        <f t="shared" si="1"/>
        <v>54</v>
      </c>
      <c r="D11" s="15">
        <f t="shared" ref="D11:E33" si="2">SUM(F11+H11+J11+L11+N11+P11+R11+T11+V11)</f>
        <v>12</v>
      </c>
      <c r="E11" s="16">
        <f t="shared" si="2"/>
        <v>15</v>
      </c>
      <c r="F11" s="19">
        <f>COUNTIF('Men''s Premier League'!$B$7:$B$100,$A11)</f>
        <v>0</v>
      </c>
      <c r="G11" s="18">
        <f>COUNTIF('Men''s Premier League'!$D$7:$D$100,$A11)</f>
        <v>0</v>
      </c>
      <c r="H11" s="19">
        <f>COUNTIF('Men''s Premier Reserve'!$B$13:$B$106,$A11)</f>
        <v>0</v>
      </c>
      <c r="I11" s="18">
        <f>COUNTIF('Men''s Premier Reserve'!$D$13:$D$106,$A11)</f>
        <v>1</v>
      </c>
      <c r="J11" s="19">
        <f>COUNTIF('Men''s League One'!$B$7:$B$100,$A11)</f>
        <v>2</v>
      </c>
      <c r="K11" s="18">
        <f>COUNTIF('Men''s League One'!$D$7:$D$100,$A11)</f>
        <v>3</v>
      </c>
      <c r="L11" s="19">
        <f>COUNTIF('Men''s League Two'!$B$7:$B$100,$A11)</f>
        <v>3</v>
      </c>
      <c r="M11" s="18">
        <f>COUNTIF('Men''s League Two'!$D$7:$D$100,$A11)</f>
        <v>5</v>
      </c>
      <c r="N11" s="19">
        <f>COUNTIF('Men''s League Three'!$B$7:$B$100,$A11)</f>
        <v>2</v>
      </c>
      <c r="O11" s="18">
        <f>COUNTIF('Men''s League Three'!$D$7:$D$100,$A11)</f>
        <v>4</v>
      </c>
      <c r="P11" s="19">
        <f>COUNTIF('Men''s League Four'!$B$7:$B$100,$A11)</f>
        <v>2</v>
      </c>
      <c r="Q11" s="18">
        <f>COUNTIF('Men''s League Four'!$D$7:$D$100,$A11)</f>
        <v>1</v>
      </c>
      <c r="R11" s="19">
        <f>COUNTIF('Men''s League Five'!$B$7:$B$100,$A11)</f>
        <v>3</v>
      </c>
      <c r="S11" s="18">
        <f>COUNTIF('Men''s League Five'!$D$7:$D$100,$A11)</f>
        <v>1</v>
      </c>
      <c r="T11" s="19">
        <f>COUNTIF('Men''s League Six'!$B$7:$B$100,$A11)</f>
        <v>0</v>
      </c>
      <c r="U11" s="18">
        <f>COUNTIF('Men''s League Six'!$D$7:$D$100,$A11)</f>
        <v>0</v>
      </c>
      <c r="V11" s="19">
        <f>COUNTIF('Men''s League Seven'!$B$7:$B$100,$A11)</f>
        <v>0</v>
      </c>
      <c r="W11" s="18">
        <f>COUNTIF('Men''s League Seven'!$D$7:$D$100,$A11)</f>
        <v>0</v>
      </c>
      <c r="X11" s="20">
        <f t="shared" ref="X11:X33" si="3">SUM(Z11+AB11+AD11+AF11+AH11)</f>
        <v>7</v>
      </c>
      <c r="Y11" s="16">
        <f t="shared" ref="Y11:Y33" si="4">SUM(AA11+AC11+AE11+AG11+AI11)</f>
        <v>11</v>
      </c>
      <c r="Z11" s="17">
        <f>COUNTIF('Women''s Premier League'!$B$7:$B$100,$A11)</f>
        <v>0</v>
      </c>
      <c r="AA11" s="18">
        <f>COUNTIF('Women''s Premier League'!$D$7:$D$101,$A11)</f>
        <v>3</v>
      </c>
      <c r="AB11" s="17">
        <f>COUNTIF('Women''s League Two'!$B$7:$B$100,$A11)</f>
        <v>3</v>
      </c>
      <c r="AC11" s="18">
        <f>COUNTIF('Women''s League Two'!$D$7:$D$101,$A11)</f>
        <v>4</v>
      </c>
      <c r="AD11" s="17">
        <f>COUNTIF('Women''s League Three'!$B$8:$B$101,$A11)</f>
        <v>3</v>
      </c>
      <c r="AE11" s="18">
        <f>COUNTIF('Women''s League Three'!$D$8:$D$102,$A11)</f>
        <v>1</v>
      </c>
      <c r="AF11" s="17">
        <f>COUNTIF('Women''s League Four'!$B$7:$B$100,$A11)</f>
        <v>1</v>
      </c>
      <c r="AG11" s="18">
        <f>COUNTIF('Women''s League Four'!$D$7:$D$101,$A11)</f>
        <v>2</v>
      </c>
      <c r="AH11" s="17">
        <f>COUNTIF('Women''s League Five'!$B$8:$B$101,$A11)</f>
        <v>0</v>
      </c>
      <c r="AI11" s="18">
        <f>COUNTIF('Women''s League Five'!$D$8:$D$102,$A11)</f>
        <v>1</v>
      </c>
      <c r="AJ11" s="21" t="s">
        <v>174</v>
      </c>
      <c r="AK11" s="15">
        <f t="shared" ref="AK11:AK33" si="5">SUM(AM11+AO11+AQ11+AS11+AU11)</f>
        <v>1</v>
      </c>
      <c r="AL11" s="16">
        <f t="shared" ref="AL11:AL33" si="6">SUM(AN11+AP11+AR11+AT11+AV11)</f>
        <v>3</v>
      </c>
      <c r="AM11" s="17">
        <f>COUNTIF('Grade 16 Girls Div 1'!$B$7:$B$81,$A11)</f>
        <v>0</v>
      </c>
      <c r="AN11" s="18">
        <f>COUNTIF('Grade 16 Girls Div 1'!$D$7:$D$81,$A11)</f>
        <v>0</v>
      </c>
      <c r="AO11" s="19"/>
      <c r="AP11" s="18"/>
      <c r="AQ11" s="19">
        <f>COUNTIF('Grade 14 Girls Div 1'!$B$7:$B$99,$A11)</f>
        <v>0</v>
      </c>
      <c r="AR11" s="18">
        <f>COUNTIF('Grade 14 Girls Div 1'!$D$7:$D$99,$A11)</f>
        <v>1</v>
      </c>
      <c r="AS11" s="19"/>
      <c r="AT11" s="18"/>
      <c r="AU11" s="19">
        <f>COUNTIF('Grade 12 Girls Div 1'!$B$7:$B$102,$A11)</f>
        <v>1</v>
      </c>
      <c r="AV11" s="18">
        <f>COUNTIF('Grade 12 Girls Div 1'!$D$7:$D$102,$A11)</f>
        <v>2</v>
      </c>
      <c r="AW11" s="22">
        <f t="shared" ref="AW11:AW33" si="7">SUM(AY11+BA11+BC11+BE11+BG11+BI11+BK11+BM11+BO11+BQ11+BS11+BU11+BW11+BY11+CA11+CC11)</f>
        <v>28</v>
      </c>
      <c r="AX11" s="23">
        <f t="shared" ref="AX11:AX33" si="8">SUM(AZ11+BB11+BD11+BF11+BH11+BJ11+BL11+BN11+BP11+BR11+BT11+BV11+BX11+BZ11+CB11+CD11)</f>
        <v>25</v>
      </c>
      <c r="AY11" s="19">
        <f>COUNTIF('Grade 16 Div. 1'!$B$34:$B$129,$A11)</f>
        <v>0</v>
      </c>
      <c r="AZ11" s="18">
        <f>COUNTIF('Grade 16 Div. 1'!$D$34:$D$129,$A11)</f>
        <v>1</v>
      </c>
      <c r="BA11" s="19">
        <f>COUNTIF('Grade 16 Div. 2'!$B$16:$B$111,$A11)</f>
        <v>1</v>
      </c>
      <c r="BB11" s="18">
        <f>COUNTIF('Grade 16 Div. 2'!$D$16:$D$111,$A11)</f>
        <v>3</v>
      </c>
      <c r="BC11" s="19">
        <f>COUNTIF('Grade 16 Div. 2 North'!$B$7:$B$102,$A11)</f>
        <v>0</v>
      </c>
      <c r="BD11" s="18">
        <f>COUNTIF('Grade 16 Div. 2 North'!$D$7:$D$102,$A11)</f>
        <v>0</v>
      </c>
      <c r="BE11" s="19">
        <f>COUNTIF('Grade 15 Div. 1'!$B$12:$B$107,$A11)</f>
        <v>1</v>
      </c>
      <c r="BF11" s="18">
        <f>COUNTIF('Grade 15 Div. 1'!$D$12:$D$107,$A11)</f>
        <v>2</v>
      </c>
      <c r="BG11" s="19">
        <f>COUNTIF('Grade 15 Div. 2'!$B$7:$B$102,$A11)</f>
        <v>1</v>
      </c>
      <c r="BH11" s="18">
        <f>COUNTIF('Grade 15 Div. 2'!$D$7:$D$102,$A11)</f>
        <v>0</v>
      </c>
      <c r="BI11" s="19">
        <f>COUNTIF('Grade 15 Div. 2 North'!$B$7:$B$102,$A11)</f>
        <v>0</v>
      </c>
      <c r="BJ11" s="18">
        <f>COUNTIF('Grade 15 Div. 2 North'!$D$7:$D$102,$A11)</f>
        <v>0</v>
      </c>
      <c r="BK11" s="19">
        <f>COUNTIF('Grade 14 Div. 1'!$B$7:$B$102,$A11)</f>
        <v>3</v>
      </c>
      <c r="BL11" s="18">
        <f>COUNTIF('Grade 14 Div. 1'!$D$7:$D$102,$A11)</f>
        <v>3</v>
      </c>
      <c r="BM11" s="19">
        <f>COUNTIF('Grade 14 Div. 2'!$B$7:$B$103,$A11)</f>
        <v>4</v>
      </c>
      <c r="BN11" s="18">
        <f>COUNTIF('Grade 14 Div. 2'!$D$7:$D$103,$A11)</f>
        <v>2</v>
      </c>
      <c r="BO11" s="19">
        <f>COUNTIF('Grade 14 Div. 2 North'!$B$7:$B$102,$A11)</f>
        <v>1</v>
      </c>
      <c r="BP11" s="18">
        <f>COUNTIF('Grade 14 Div. 2 North'!$D$7:$D$102,$A11)</f>
        <v>1</v>
      </c>
      <c r="BQ11" s="19">
        <f>COUNTIF('Grade 13 Div. 1'!$B$10:$B$105,$A11)</f>
        <v>2</v>
      </c>
      <c r="BR11" s="18">
        <f>COUNTIF('Grade 13 Div. 1'!$D$10:$D$105,$A11)</f>
        <v>3</v>
      </c>
      <c r="BS11" s="19">
        <f>COUNTIF('Grade 13 Div. 2'!$B$7:$B$102,$A11)</f>
        <v>3</v>
      </c>
      <c r="BT11" s="18">
        <f>COUNTIF('Grade 13 Div. 2'!$D$7:$D$102,$A11)</f>
        <v>3</v>
      </c>
      <c r="BU11" s="19">
        <f>COUNTIF('Grade 13 Div. 2 North'!$B$7:$B$102,$A11)</f>
        <v>2</v>
      </c>
      <c r="BV11" s="18">
        <f>COUNTIF('Grade 13 Div. 2 North'!$D$7:$D$102,$A11)</f>
        <v>0</v>
      </c>
      <c r="BW11" s="19">
        <f>COUNTIF('Grade 12 Div. 1'!$B$7:$B$102,$A11)</f>
        <v>3</v>
      </c>
      <c r="BX11" s="18">
        <f>COUNTIF('Grade 12 Div. 1'!$D$7:$D$102,$A11)</f>
        <v>2</v>
      </c>
      <c r="BY11" s="19">
        <f>COUNTIF('Grade 12 Div. 2'!$B$7:$B$102,$A11)</f>
        <v>3</v>
      </c>
      <c r="BZ11" s="18">
        <f>COUNTIF('Grade 12 Div. 2'!$D$7:$D$102,$A11)</f>
        <v>3</v>
      </c>
      <c r="CA11" s="19">
        <f>COUNTIF('Grade 12 Div. 2 North'!$B$7:$B$103,$A11)</f>
        <v>3</v>
      </c>
      <c r="CB11" s="18">
        <f>COUNTIF('Grade 12 Div. 2 North'!$D$7:$D$103,$A11)</f>
        <v>1</v>
      </c>
      <c r="CC11" s="19">
        <f>COUNTIF('Grade 12 Div. 3'!$B$7:$B$102,$A11)</f>
        <v>1</v>
      </c>
      <c r="CD11" s="18">
        <f>COUNTIF('Grade 12 Div. 3'!$D$7:$D$102,$A11)</f>
        <v>1</v>
      </c>
    </row>
    <row r="12" spans="1:82" ht="20.100000000000001" customHeight="1" x14ac:dyDescent="0.2">
      <c r="A12" s="12" t="s">
        <v>175</v>
      </c>
      <c r="B12" s="13">
        <f t="shared" si="0"/>
        <v>47</v>
      </c>
      <c r="C12" s="14">
        <f t="shared" si="1"/>
        <v>54</v>
      </c>
      <c r="D12" s="15">
        <f t="shared" si="2"/>
        <v>15</v>
      </c>
      <c r="E12" s="16">
        <f t="shared" si="2"/>
        <v>19</v>
      </c>
      <c r="F12" s="19">
        <f>COUNTIF('Men''s Premier League'!$B$7:$B$100,$A12)</f>
        <v>3</v>
      </c>
      <c r="G12" s="18">
        <f>COUNTIF('Men''s Premier League'!$D$7:$D$100,$A12)</f>
        <v>2</v>
      </c>
      <c r="H12" s="19">
        <f>COUNTIF('Men''s Premier Reserve'!$B$13:$B$106,$A12)</f>
        <v>0</v>
      </c>
      <c r="I12" s="18">
        <f>COUNTIF('Men''s Premier Reserve'!$D$13:$D$106,$A12)</f>
        <v>0</v>
      </c>
      <c r="J12" s="19">
        <f>COUNTIF('Men''s League One'!$B$7:$B$100,$A12)</f>
        <v>4</v>
      </c>
      <c r="K12" s="18">
        <f>COUNTIF('Men''s League One'!$D$7:$D$100,$A12)</f>
        <v>4</v>
      </c>
      <c r="L12" s="19">
        <f>COUNTIF('Men''s League Two'!$B$7:$B$100,$A12)</f>
        <v>3</v>
      </c>
      <c r="M12" s="18">
        <f>COUNTIF('Men''s League Two'!$D$7:$D$100,$A12)</f>
        <v>2</v>
      </c>
      <c r="N12" s="19">
        <f>COUNTIF('Men''s League Three'!$B$7:$B$100,$A12)</f>
        <v>0</v>
      </c>
      <c r="O12" s="18">
        <f>COUNTIF('Men''s League Three'!$D$7:$D$100,$A12)</f>
        <v>2</v>
      </c>
      <c r="P12" s="19">
        <f>COUNTIF('Men''s League Four'!$B$7:$B$100,$A12)</f>
        <v>2</v>
      </c>
      <c r="Q12" s="18">
        <f>COUNTIF('Men''s League Four'!$D$7:$D$100,$A12)</f>
        <v>5</v>
      </c>
      <c r="R12" s="19">
        <f>COUNTIF('Men''s League Five'!$B$7:$B$100,$A12)</f>
        <v>1</v>
      </c>
      <c r="S12" s="18">
        <f>COUNTIF('Men''s League Five'!$D$7:$D$100,$A12)</f>
        <v>2</v>
      </c>
      <c r="T12" s="19">
        <f>COUNTIF('Men''s League Six'!$B$7:$B$100,$A12)</f>
        <v>1</v>
      </c>
      <c r="U12" s="18">
        <f>COUNTIF('Men''s League Six'!$D$7:$D$100,$A12)</f>
        <v>1</v>
      </c>
      <c r="V12" s="19">
        <f>COUNTIF('Men''s League Seven'!$B$7:$B$100,$A12)</f>
        <v>1</v>
      </c>
      <c r="W12" s="18">
        <f>COUNTIF('Men''s League Seven'!$D$7:$D$100,$A12)</f>
        <v>1</v>
      </c>
      <c r="X12" s="20">
        <f t="shared" si="3"/>
        <v>9</v>
      </c>
      <c r="Y12" s="16">
        <f t="shared" si="4"/>
        <v>11</v>
      </c>
      <c r="Z12" s="17">
        <f>COUNTIF('Women''s Premier League'!$B$7:$B$100,$A12)</f>
        <v>4</v>
      </c>
      <c r="AA12" s="18">
        <f>COUNTIF('Women''s Premier League'!$D$7:$D$101,$A12)</f>
        <v>4</v>
      </c>
      <c r="AB12" s="17">
        <f>COUNTIF('Women''s League Two'!$B$7:$B$100,$A12)</f>
        <v>0</v>
      </c>
      <c r="AC12" s="18">
        <f>COUNTIF('Women''s League Two'!$D$7:$D$101,$A12)</f>
        <v>0</v>
      </c>
      <c r="AD12" s="17">
        <f>COUNTIF('Women''s League Three'!$B$8:$B$101,$A12)</f>
        <v>1</v>
      </c>
      <c r="AE12" s="18">
        <f>COUNTIF('Women''s League Three'!$D$8:$D$102,$A12)</f>
        <v>2</v>
      </c>
      <c r="AF12" s="17">
        <f>COUNTIF('Women''s League Four'!$B$7:$B$100,$A12)</f>
        <v>4</v>
      </c>
      <c r="AG12" s="18">
        <f>COUNTIF('Women''s League Four'!$D$7:$D$101,$A12)</f>
        <v>5</v>
      </c>
      <c r="AH12" s="17">
        <f>COUNTIF('Women''s League Five'!$B$8:$B$101,$A12)</f>
        <v>0</v>
      </c>
      <c r="AI12" s="18">
        <f>COUNTIF('Women''s League Five'!$D$8:$D$102,$A12)</f>
        <v>0</v>
      </c>
      <c r="AJ12" s="21" t="s">
        <v>176</v>
      </c>
      <c r="AK12" s="15">
        <f t="shared" si="5"/>
        <v>3</v>
      </c>
      <c r="AL12" s="16">
        <f t="shared" si="6"/>
        <v>3</v>
      </c>
      <c r="AM12" s="17">
        <f>COUNTIF('Grade 16 Girls Div 1'!$B$7:$B$81,$A12)</f>
        <v>1</v>
      </c>
      <c r="AN12" s="18">
        <f>COUNTIF('Grade 16 Girls Div 1'!$D$7:$D$81,$A12)</f>
        <v>1</v>
      </c>
      <c r="AO12" s="19"/>
      <c r="AP12" s="18"/>
      <c r="AQ12" s="19">
        <f>COUNTIF('Grade 14 Girls Div 1'!$B$7:$B$99,$A12)</f>
        <v>2</v>
      </c>
      <c r="AR12" s="18">
        <f>COUNTIF('Grade 14 Girls Div 1'!$D$7:$D$99,$A12)</f>
        <v>2</v>
      </c>
      <c r="AS12" s="19"/>
      <c r="AT12" s="18"/>
      <c r="AU12" s="19">
        <f>COUNTIF('Grade 12 Girls Div 1'!$B$7:$B$102,$A12)</f>
        <v>0</v>
      </c>
      <c r="AV12" s="18">
        <f>COUNTIF('Grade 12 Girls Div 1'!$D$7:$D$102,$A12)</f>
        <v>0</v>
      </c>
      <c r="AW12" s="22">
        <f t="shared" si="7"/>
        <v>20</v>
      </c>
      <c r="AX12" s="23">
        <f t="shared" si="8"/>
        <v>21</v>
      </c>
      <c r="AY12" s="19">
        <f>COUNTIF('Grade 16 Div. 1'!$B$34:$B$129,$A12)</f>
        <v>3</v>
      </c>
      <c r="AZ12" s="18">
        <f>COUNTIF('Grade 16 Div. 1'!$D$34:$D$129,$A12)</f>
        <v>2</v>
      </c>
      <c r="BA12" s="19">
        <f>COUNTIF('Grade 16 Div. 2'!$B$16:$B$111,$A12)</f>
        <v>0</v>
      </c>
      <c r="BB12" s="18">
        <f>COUNTIF('Grade 16 Div. 2'!$D$16:$D$111,$A12)</f>
        <v>2</v>
      </c>
      <c r="BC12" s="19">
        <f>COUNTIF('Grade 16 Div. 2 North'!$B$7:$B$102,$A12)</f>
        <v>1</v>
      </c>
      <c r="BD12" s="18">
        <f>COUNTIF('Grade 16 Div. 2 North'!$D$7:$D$102,$A12)</f>
        <v>0</v>
      </c>
      <c r="BE12" s="19">
        <f>COUNTIF('Grade 15 Div. 1'!$B$12:$B$107,$A12)</f>
        <v>1</v>
      </c>
      <c r="BF12" s="18">
        <f>COUNTIF('Grade 15 Div. 1'!$D$12:$D$107,$A12)</f>
        <v>1</v>
      </c>
      <c r="BG12" s="19">
        <f>COUNTIF('Grade 15 Div. 2'!$B$7:$B$102,$A12)</f>
        <v>0</v>
      </c>
      <c r="BH12" s="18">
        <f>COUNTIF('Grade 15 Div. 2'!$D$7:$D$102,$A12)</f>
        <v>1</v>
      </c>
      <c r="BI12" s="19">
        <f>COUNTIF('Grade 15 Div. 2 North'!$B$7:$B$102,$A12)</f>
        <v>1</v>
      </c>
      <c r="BJ12" s="18">
        <f>COUNTIF('Grade 15 Div. 2 North'!$D$7:$D$102,$A12)</f>
        <v>0</v>
      </c>
      <c r="BK12" s="19">
        <f>COUNTIF('Grade 14 Div. 1'!$B$7:$B$102,$A12)</f>
        <v>1</v>
      </c>
      <c r="BL12" s="18">
        <f>COUNTIF('Grade 14 Div. 1'!$D$7:$D$102,$A12)</f>
        <v>2</v>
      </c>
      <c r="BM12" s="19">
        <f>COUNTIF('Grade 14 Div. 2'!$B$7:$B$103,$A12)</f>
        <v>2</v>
      </c>
      <c r="BN12" s="18">
        <f>COUNTIF('Grade 14 Div. 2'!$D$7:$D$103,$A12)</f>
        <v>2</v>
      </c>
      <c r="BO12" s="19">
        <f>COUNTIF('Grade 14 Div. 2 North'!$B$7:$B$102,$A12)</f>
        <v>1</v>
      </c>
      <c r="BP12" s="18">
        <f>COUNTIF('Grade 14 Div. 2 North'!$D$7:$D$102,$A12)</f>
        <v>0</v>
      </c>
      <c r="BQ12" s="19">
        <f>COUNTIF('Grade 13 Div. 1'!$B$10:$B$105,$A12)</f>
        <v>0</v>
      </c>
      <c r="BR12" s="18">
        <f>COUNTIF('Grade 13 Div. 1'!$D$10:$D$105,$A12)</f>
        <v>0</v>
      </c>
      <c r="BS12" s="19">
        <f>COUNTIF('Grade 13 Div. 2'!$B$7:$B$102,$A12)</f>
        <v>0</v>
      </c>
      <c r="BT12" s="18">
        <f>COUNTIF('Grade 13 Div. 2'!$D$7:$D$102,$A12)</f>
        <v>0</v>
      </c>
      <c r="BU12" s="19">
        <f>COUNTIF('Grade 13 Div. 2 North'!$B$7:$B$102,$A12)</f>
        <v>1</v>
      </c>
      <c r="BV12" s="18">
        <f>COUNTIF('Grade 13 Div. 2 North'!$D$7:$D$102,$A12)</f>
        <v>2</v>
      </c>
      <c r="BW12" s="19">
        <f>COUNTIF('Grade 12 Div. 1'!$B$7:$B$102,$A12)</f>
        <v>0</v>
      </c>
      <c r="BX12" s="18">
        <f>COUNTIF('Grade 12 Div. 1'!$D$7:$D$102,$A12)</f>
        <v>0</v>
      </c>
      <c r="BY12" s="19">
        <f>COUNTIF('Grade 12 Div. 2'!$B$7:$B$102,$A12)</f>
        <v>2</v>
      </c>
      <c r="BZ12" s="18">
        <f>COUNTIF('Grade 12 Div. 2'!$D$7:$D$102,$A12)</f>
        <v>1</v>
      </c>
      <c r="CA12" s="19">
        <f>COUNTIF('Grade 12 Div. 2 North'!$B$7:$B$103,$A12)</f>
        <v>6</v>
      </c>
      <c r="CB12" s="18">
        <f>COUNTIF('Grade 12 Div. 2 North'!$D$7:$D$103,$A12)</f>
        <v>7</v>
      </c>
      <c r="CC12" s="19">
        <f>COUNTIF('Grade 12 Div. 3'!$B$7:$B$102,$A12)</f>
        <v>1</v>
      </c>
      <c r="CD12" s="18">
        <f>COUNTIF('Grade 12 Div. 3'!$D$7:$D$102,$A12)</f>
        <v>1</v>
      </c>
    </row>
    <row r="13" spans="1:82" ht="20.100000000000001" customHeight="1" x14ac:dyDescent="0.2">
      <c r="A13" s="12" t="s">
        <v>177</v>
      </c>
      <c r="B13" s="13">
        <f t="shared" si="0"/>
        <v>60</v>
      </c>
      <c r="C13" s="14">
        <f t="shared" si="1"/>
        <v>63</v>
      </c>
      <c r="D13" s="15">
        <f t="shared" si="2"/>
        <v>15</v>
      </c>
      <c r="E13" s="16">
        <f t="shared" si="2"/>
        <v>19</v>
      </c>
      <c r="F13" s="19">
        <f>COUNTIF('Men''s Premier League'!$B$7:$B$100,$A13)</f>
        <v>7</v>
      </c>
      <c r="G13" s="18">
        <f>COUNTIF('Men''s Premier League'!$D$7:$D$100,$A13)</f>
        <v>5</v>
      </c>
      <c r="H13" s="19">
        <f>COUNTIF('Men''s Premier Reserve'!$B$13:$B$106,$A13)</f>
        <v>4</v>
      </c>
      <c r="I13" s="18">
        <f>COUNTIF('Men''s Premier Reserve'!$D$13:$D$106,$A13)</f>
        <v>4</v>
      </c>
      <c r="J13" s="19">
        <f>COUNTIF('Men''s League One'!$B$7:$B$100,$A13)</f>
        <v>1</v>
      </c>
      <c r="K13" s="18">
        <f>COUNTIF('Men''s League One'!$D$7:$D$100,$A13)</f>
        <v>2</v>
      </c>
      <c r="L13" s="19">
        <f>COUNTIF('Men''s League Two'!$B$7:$B$100,$A13)</f>
        <v>1</v>
      </c>
      <c r="M13" s="18">
        <f>COUNTIF('Men''s League Two'!$D$7:$D$100,$A13)</f>
        <v>3</v>
      </c>
      <c r="N13" s="19">
        <f>COUNTIF('Men''s League Three'!$B$7:$B$100,$A13)</f>
        <v>0</v>
      </c>
      <c r="O13" s="18">
        <f>COUNTIF('Men''s League Three'!$D$7:$D$100,$A13)</f>
        <v>0</v>
      </c>
      <c r="P13" s="19">
        <f>COUNTIF('Men''s League Four'!$B$7:$B$100,$A13)</f>
        <v>1</v>
      </c>
      <c r="Q13" s="18">
        <f>COUNTIF('Men''s League Four'!$D$7:$D$100,$A13)</f>
        <v>1</v>
      </c>
      <c r="R13" s="19">
        <f>COUNTIF('Men''s League Five'!$B$7:$B$100,$A13)</f>
        <v>1</v>
      </c>
      <c r="S13" s="18">
        <f>COUNTIF('Men''s League Five'!$D$7:$D$100,$A13)</f>
        <v>2</v>
      </c>
      <c r="T13" s="19">
        <f>COUNTIF('Men''s League Six'!$B$7:$B$100,$A13)</f>
        <v>0</v>
      </c>
      <c r="U13" s="18">
        <f>COUNTIF('Men''s League Six'!$D$7:$D$100,$A13)</f>
        <v>2</v>
      </c>
      <c r="V13" s="19">
        <f>COUNTIF('Men''s League Seven'!$B$7:$B$100,$A13)</f>
        <v>0</v>
      </c>
      <c r="W13" s="18">
        <f>COUNTIF('Men''s League Seven'!$D$7:$D$100,$A13)</f>
        <v>0</v>
      </c>
      <c r="X13" s="20">
        <f t="shared" si="3"/>
        <v>8</v>
      </c>
      <c r="Y13" s="16">
        <f t="shared" si="4"/>
        <v>7</v>
      </c>
      <c r="Z13" s="17">
        <f>COUNTIF('Women''s Premier League'!$B$7:$B$100,$A13)</f>
        <v>5</v>
      </c>
      <c r="AA13" s="18">
        <f>COUNTIF('Women''s Premier League'!$D$7:$D$101,$A13)</f>
        <v>5</v>
      </c>
      <c r="AB13" s="17">
        <f>COUNTIF('Women''s League Two'!$B$7:$B$100,$A13)</f>
        <v>1</v>
      </c>
      <c r="AC13" s="18">
        <f>COUNTIF('Women''s League Two'!$D$7:$D$101,$A13)</f>
        <v>1</v>
      </c>
      <c r="AD13" s="17">
        <f>COUNTIF('Women''s League Three'!$B$8:$B$101,$A13)</f>
        <v>1</v>
      </c>
      <c r="AE13" s="18">
        <f>COUNTIF('Women''s League Three'!$D$8:$D$102,$A13)</f>
        <v>1</v>
      </c>
      <c r="AF13" s="17">
        <f>COUNTIF('Women''s League Four'!$B$7:$B$100,$A13)</f>
        <v>1</v>
      </c>
      <c r="AG13" s="18">
        <f>COUNTIF('Women''s League Four'!$D$7:$D$101,$A13)</f>
        <v>0</v>
      </c>
      <c r="AH13" s="17">
        <f>COUNTIF('Women''s League Five'!$B$8:$B$101,$A13)</f>
        <v>0</v>
      </c>
      <c r="AI13" s="18">
        <f>COUNTIF('Women''s League Five'!$D$8:$D$102,$A13)</f>
        <v>0</v>
      </c>
      <c r="AJ13" s="21" t="s">
        <v>178</v>
      </c>
      <c r="AK13" s="15">
        <f t="shared" si="5"/>
        <v>8</v>
      </c>
      <c r="AL13" s="16">
        <f t="shared" si="6"/>
        <v>10</v>
      </c>
      <c r="AM13" s="17">
        <f>COUNTIF('Grade 16 Girls Div 1'!$B$7:$B$81,$A13)</f>
        <v>1</v>
      </c>
      <c r="AN13" s="18">
        <f>COUNTIF('Grade 16 Girls Div 1'!$D$7:$D$81,$A13)</f>
        <v>4</v>
      </c>
      <c r="AO13" s="19"/>
      <c r="AP13" s="18"/>
      <c r="AQ13" s="19">
        <f>COUNTIF('Grade 14 Girls Div 1'!$B$7:$B$99,$A13)</f>
        <v>3</v>
      </c>
      <c r="AR13" s="18">
        <f>COUNTIF('Grade 14 Girls Div 1'!$D$7:$D$99,$A13)</f>
        <v>4</v>
      </c>
      <c r="AS13" s="19"/>
      <c r="AT13" s="18"/>
      <c r="AU13" s="19">
        <f>COUNTIF('Grade 12 Girls Div 1'!$B$7:$B$102,$A13)</f>
        <v>4</v>
      </c>
      <c r="AV13" s="18">
        <f>COUNTIF('Grade 12 Girls Div 1'!$D$7:$D$102,$A13)</f>
        <v>2</v>
      </c>
      <c r="AW13" s="22">
        <f t="shared" si="7"/>
        <v>29</v>
      </c>
      <c r="AX13" s="23">
        <f t="shared" si="8"/>
        <v>27</v>
      </c>
      <c r="AY13" s="19">
        <f>COUNTIF('Grade 16 Div. 1'!$B$34:$B$129,$A13)</f>
        <v>5</v>
      </c>
      <c r="AZ13" s="18">
        <f>COUNTIF('Grade 16 Div. 1'!$D$34:$D$129,$A13)</f>
        <v>4</v>
      </c>
      <c r="BA13" s="19">
        <f>COUNTIF('Grade 16 Div. 2'!$B$16:$B$111,$A13)</f>
        <v>4</v>
      </c>
      <c r="BB13" s="18">
        <f>COUNTIF('Grade 16 Div. 2'!$D$16:$D$111,$A13)</f>
        <v>3</v>
      </c>
      <c r="BC13" s="19">
        <f>COUNTIF('Grade 16 Div. 2 North'!$B$7:$B$102,$A13)</f>
        <v>0</v>
      </c>
      <c r="BD13" s="18">
        <f>COUNTIF('Grade 16 Div. 2 North'!$D$7:$D$102,$A13)</f>
        <v>0</v>
      </c>
      <c r="BE13" s="19">
        <f>COUNTIF('Grade 15 Div. 1'!$B$12:$B$107,$A13)</f>
        <v>1</v>
      </c>
      <c r="BF13" s="18">
        <f>COUNTIF('Grade 15 Div. 1'!$D$12:$D$107,$A13)</f>
        <v>3</v>
      </c>
      <c r="BG13" s="19">
        <f>COUNTIF('Grade 15 Div. 2'!$B$7:$B$102,$A13)</f>
        <v>1</v>
      </c>
      <c r="BH13" s="18">
        <f>COUNTIF('Grade 15 Div. 2'!$D$7:$D$102,$A13)</f>
        <v>1</v>
      </c>
      <c r="BI13" s="19">
        <f>COUNTIF('Grade 15 Div. 2 North'!$B$7:$B$102,$A13)</f>
        <v>1</v>
      </c>
      <c r="BJ13" s="18">
        <f>COUNTIF('Grade 15 Div. 2 North'!$D$7:$D$102,$A13)</f>
        <v>0</v>
      </c>
      <c r="BK13" s="19">
        <f>COUNTIF('Grade 14 Div. 1'!$B$7:$B$102,$A13)</f>
        <v>3</v>
      </c>
      <c r="BL13" s="18">
        <f>COUNTIF('Grade 14 Div. 1'!$D$7:$D$102,$A13)</f>
        <v>2</v>
      </c>
      <c r="BM13" s="19">
        <f>COUNTIF('Grade 14 Div. 2'!$B$7:$B$103,$A13)</f>
        <v>1</v>
      </c>
      <c r="BN13" s="18">
        <f>COUNTIF('Grade 14 Div. 2'!$D$7:$D$103,$A13)</f>
        <v>0</v>
      </c>
      <c r="BO13" s="19">
        <f>COUNTIF('Grade 14 Div. 2 North'!$B$7:$B$102,$A13)</f>
        <v>1</v>
      </c>
      <c r="BP13" s="18">
        <f>COUNTIF('Grade 14 Div. 2 North'!$D$7:$D$102,$A13)</f>
        <v>1</v>
      </c>
      <c r="BQ13" s="19">
        <f>COUNTIF('Grade 13 Div. 1'!$B$10:$B$105,$A13)</f>
        <v>4</v>
      </c>
      <c r="BR13" s="18">
        <f>COUNTIF('Grade 13 Div. 1'!$D$10:$D$105,$A13)</f>
        <v>1</v>
      </c>
      <c r="BS13" s="19">
        <f>COUNTIF('Grade 13 Div. 2'!$B$7:$B$102,$A13)</f>
        <v>0</v>
      </c>
      <c r="BT13" s="18">
        <f>COUNTIF('Grade 13 Div. 2'!$D$7:$D$102,$A13)</f>
        <v>1</v>
      </c>
      <c r="BU13" s="19">
        <f>COUNTIF('Grade 13 Div. 2 North'!$B$7:$B$102,$A13)</f>
        <v>1</v>
      </c>
      <c r="BV13" s="18">
        <f>COUNTIF('Grade 13 Div. 2 North'!$D$7:$D$102,$A13)</f>
        <v>3</v>
      </c>
      <c r="BW13" s="19">
        <f>COUNTIF('Grade 12 Div. 1'!$B$7:$B$102,$A13)</f>
        <v>6</v>
      </c>
      <c r="BX13" s="18">
        <f>COUNTIF('Grade 12 Div. 1'!$D$7:$D$102,$A13)</f>
        <v>5</v>
      </c>
      <c r="BY13" s="19">
        <f>COUNTIF('Grade 12 Div. 2'!$B$7:$B$102,$A13)</f>
        <v>0</v>
      </c>
      <c r="BZ13" s="18">
        <f>COUNTIF('Grade 12 Div. 2'!$D$7:$D$102,$A13)</f>
        <v>0</v>
      </c>
      <c r="CA13" s="19">
        <f>COUNTIF('Grade 12 Div. 2 North'!$B$7:$B$103,$A13)</f>
        <v>1</v>
      </c>
      <c r="CB13" s="18">
        <f>COUNTIF('Grade 12 Div. 2 North'!$D$7:$D$103,$A13)</f>
        <v>3</v>
      </c>
      <c r="CC13" s="19">
        <f>COUNTIF('Grade 12 Div. 3'!$B$7:$B$102,$A13)</f>
        <v>0</v>
      </c>
      <c r="CD13" s="18">
        <f>COUNTIF('Grade 12 Div. 3'!$D$7:$D$102,$A13)</f>
        <v>0</v>
      </c>
    </row>
    <row r="14" spans="1:82" ht="20.100000000000001" customHeight="1" x14ac:dyDescent="0.2">
      <c r="A14" s="21" t="s">
        <v>179</v>
      </c>
      <c r="B14" s="13">
        <f t="shared" si="0"/>
        <v>43</v>
      </c>
      <c r="C14" s="14">
        <f t="shared" si="1"/>
        <v>54</v>
      </c>
      <c r="D14" s="15">
        <f t="shared" si="2"/>
        <v>13</v>
      </c>
      <c r="E14" s="16">
        <f t="shared" si="2"/>
        <v>14</v>
      </c>
      <c r="F14" s="19">
        <f>COUNTIF('Men''s Premier League'!$B$7:$B$100,$A14)</f>
        <v>2</v>
      </c>
      <c r="G14" s="18">
        <f>COUNTIF('Men''s Premier League'!$D$7:$D$100,$A14)</f>
        <v>0</v>
      </c>
      <c r="H14" s="19">
        <f>COUNTIF('Men''s Premier Reserve'!$B$13:$B$106,$A14)</f>
        <v>0</v>
      </c>
      <c r="I14" s="18">
        <f>COUNTIF('Men''s Premier Reserve'!$D$13:$D$106,$A14)</f>
        <v>0</v>
      </c>
      <c r="J14" s="19">
        <f>COUNTIF('Men''s League One'!$B$7:$B$100,$A14)</f>
        <v>1</v>
      </c>
      <c r="K14" s="18">
        <f>COUNTIF('Men''s League One'!$D$7:$D$100,$A14)</f>
        <v>3</v>
      </c>
      <c r="L14" s="19">
        <f>COUNTIF('Men''s League Two'!$B$7:$B$100,$A14)</f>
        <v>1</v>
      </c>
      <c r="M14" s="18">
        <f>COUNTIF('Men''s League Two'!$D$7:$D$100,$A14)</f>
        <v>1</v>
      </c>
      <c r="N14" s="19">
        <f>COUNTIF('Men''s League Three'!$B$7:$B$100,$A14)</f>
        <v>4</v>
      </c>
      <c r="O14" s="18">
        <f>COUNTIF('Men''s League Three'!$D$7:$D$100,$A14)</f>
        <v>6</v>
      </c>
      <c r="P14" s="19">
        <f>COUNTIF('Men''s League Four'!$B$7:$B$100,$A14)</f>
        <v>3</v>
      </c>
      <c r="Q14" s="18">
        <f>COUNTIF('Men''s League Four'!$D$7:$D$100,$A14)</f>
        <v>3</v>
      </c>
      <c r="R14" s="19">
        <f>COUNTIF('Men''s League Five'!$B$7:$B$100,$A14)</f>
        <v>1</v>
      </c>
      <c r="S14" s="18">
        <f>COUNTIF('Men''s League Five'!$D$7:$D$100,$A14)</f>
        <v>1</v>
      </c>
      <c r="T14" s="19">
        <f>COUNTIF('Men''s League Six'!$B$7:$B$100,$A14)</f>
        <v>1</v>
      </c>
      <c r="U14" s="18">
        <f>COUNTIF('Men''s League Six'!$D$7:$D$100,$A14)</f>
        <v>0</v>
      </c>
      <c r="V14" s="19">
        <f>COUNTIF('Men''s League Seven'!$B$7:$B$100,$A14)</f>
        <v>0</v>
      </c>
      <c r="W14" s="18">
        <f>COUNTIF('Men''s League Seven'!$D$7:$D$100,$A14)</f>
        <v>0</v>
      </c>
      <c r="X14" s="20">
        <f t="shared" si="3"/>
        <v>8</v>
      </c>
      <c r="Y14" s="16">
        <f t="shared" si="4"/>
        <v>12</v>
      </c>
      <c r="Z14" s="17">
        <f>COUNTIF('Women''s Premier League'!$B$7:$B$100,$A14)</f>
        <v>0</v>
      </c>
      <c r="AA14" s="18">
        <f>COUNTIF('Women''s Premier League'!$D$7:$D$101,$A14)</f>
        <v>0</v>
      </c>
      <c r="AB14" s="17">
        <f>COUNTIF('Women''s League Two'!$B$7:$B$100,$A14)</f>
        <v>5</v>
      </c>
      <c r="AC14" s="18">
        <f>COUNTIF('Women''s League Two'!$D$7:$D$101,$A14)</f>
        <v>6</v>
      </c>
      <c r="AD14" s="17">
        <f>COUNTIF('Women''s League Three'!$B$8:$B$101,$A14)</f>
        <v>1</v>
      </c>
      <c r="AE14" s="18">
        <f>COUNTIF('Women''s League Three'!$D$8:$D$102,$A14)</f>
        <v>3</v>
      </c>
      <c r="AF14" s="17">
        <f>COUNTIF('Women''s League Four'!$B$7:$B$100,$A14)</f>
        <v>2</v>
      </c>
      <c r="AG14" s="18">
        <f>COUNTIF('Women''s League Four'!$D$7:$D$101,$A14)</f>
        <v>3</v>
      </c>
      <c r="AH14" s="17">
        <f>COUNTIF('Women''s League Five'!$B$8:$B$101,$A14)</f>
        <v>0</v>
      </c>
      <c r="AI14" s="18">
        <f>COUNTIF('Women''s League Five'!$D$8:$D$102,$A14)</f>
        <v>0</v>
      </c>
      <c r="AJ14" s="21" t="s">
        <v>179</v>
      </c>
      <c r="AK14" s="15">
        <f t="shared" si="5"/>
        <v>6</v>
      </c>
      <c r="AL14" s="16">
        <f t="shared" si="6"/>
        <v>4</v>
      </c>
      <c r="AM14" s="17">
        <f>COUNTIF('Grade 16 Girls Div 1'!$B$7:$B$81,$A14)</f>
        <v>1</v>
      </c>
      <c r="AN14" s="18">
        <f>COUNTIF('Grade 16 Girls Div 1'!$D$7:$D$81,$A14)</f>
        <v>0</v>
      </c>
      <c r="AO14" s="19"/>
      <c r="AP14" s="18"/>
      <c r="AQ14" s="19">
        <f>COUNTIF('Grade 14 Girls Div 1'!$B$7:$B$99,$A14)</f>
        <v>3</v>
      </c>
      <c r="AR14" s="18">
        <f>COUNTIF('Grade 14 Girls Div 1'!$D$7:$D$99,$A14)</f>
        <v>1</v>
      </c>
      <c r="AS14" s="19"/>
      <c r="AT14" s="18"/>
      <c r="AU14" s="19">
        <f>COUNTIF('Grade 12 Girls Div 1'!$B$7:$B$102,$A14)</f>
        <v>2</v>
      </c>
      <c r="AV14" s="18">
        <f>COUNTIF('Grade 12 Girls Div 1'!$D$7:$D$102,$A14)</f>
        <v>3</v>
      </c>
      <c r="AW14" s="22">
        <f t="shared" si="7"/>
        <v>16</v>
      </c>
      <c r="AX14" s="23">
        <f t="shared" si="8"/>
        <v>24</v>
      </c>
      <c r="AY14" s="19">
        <f>COUNTIF('Grade 16 Div. 1'!$B$34:$B$129,$A14)</f>
        <v>3</v>
      </c>
      <c r="AZ14" s="18">
        <f>COUNTIF('Grade 16 Div. 1'!$D$34:$D$129,$A14)</f>
        <v>4</v>
      </c>
      <c r="BA14" s="19">
        <f>COUNTIF('Grade 16 Div. 2'!$B$16:$B$111,$A14)</f>
        <v>1</v>
      </c>
      <c r="BB14" s="18">
        <f>COUNTIF('Grade 16 Div. 2'!$D$16:$D$111,$A14)</f>
        <v>1</v>
      </c>
      <c r="BC14" s="19">
        <f>COUNTIF('Grade 16 Div. 2 North'!$B$7:$B$102,$A14)</f>
        <v>0</v>
      </c>
      <c r="BD14" s="18">
        <f>COUNTIF('Grade 16 Div. 2 North'!$D$7:$D$102,$A14)</f>
        <v>0</v>
      </c>
      <c r="BE14" s="19">
        <f>COUNTIF('Grade 15 Div. 1'!$B$12:$B$107,$A14)</f>
        <v>2</v>
      </c>
      <c r="BF14" s="18">
        <f>COUNTIF('Grade 15 Div. 1'!$D$12:$D$107,$A14)</f>
        <v>2</v>
      </c>
      <c r="BG14" s="19">
        <f>COUNTIF('Grade 15 Div. 2'!$B$7:$B$102,$A14)</f>
        <v>2</v>
      </c>
      <c r="BH14" s="18">
        <f>COUNTIF('Grade 15 Div. 2'!$D$7:$D$102,$A14)</f>
        <v>4</v>
      </c>
      <c r="BI14" s="19">
        <f>COUNTIF('Grade 15 Div. 2 North'!$B$7:$B$102,$A14)</f>
        <v>0</v>
      </c>
      <c r="BJ14" s="18">
        <f>COUNTIF('Grade 15 Div. 2 North'!$D$7:$D$102,$A14)</f>
        <v>0</v>
      </c>
      <c r="BK14" s="19">
        <f>COUNTIF('Grade 14 Div. 1'!$B$7:$B$102,$A14)</f>
        <v>0</v>
      </c>
      <c r="BL14" s="18">
        <f>COUNTIF('Grade 14 Div. 1'!$D$7:$D$102,$A14)</f>
        <v>3</v>
      </c>
      <c r="BM14" s="19">
        <f>COUNTIF('Grade 14 Div. 2'!$B$7:$B$103,$A14)</f>
        <v>2</v>
      </c>
      <c r="BN14" s="18">
        <f>COUNTIF('Grade 14 Div. 2'!$D$7:$D$103,$A14)</f>
        <v>3</v>
      </c>
      <c r="BO14" s="19">
        <f>COUNTIF('Grade 14 Div. 2 North'!$B$7:$B$102,$A14)</f>
        <v>0</v>
      </c>
      <c r="BP14" s="18">
        <f>COUNTIF('Grade 14 Div. 2 North'!$D$7:$D$102,$A14)</f>
        <v>0</v>
      </c>
      <c r="BQ14" s="19">
        <f>COUNTIF('Grade 13 Div. 1'!$B$10:$B$105,$A14)</f>
        <v>0</v>
      </c>
      <c r="BR14" s="18">
        <f>COUNTIF('Grade 13 Div. 1'!$D$10:$D$105,$A14)</f>
        <v>0</v>
      </c>
      <c r="BS14" s="19">
        <f>COUNTIF('Grade 13 Div. 2'!$B$7:$B$102,$A14)</f>
        <v>5</v>
      </c>
      <c r="BT14" s="18">
        <f>COUNTIF('Grade 13 Div. 2'!$D$7:$D$102,$A14)</f>
        <v>6</v>
      </c>
      <c r="BU14" s="19">
        <f>COUNTIF('Grade 13 Div. 2 North'!$B$7:$B$102,$A14)</f>
        <v>0</v>
      </c>
      <c r="BV14" s="18">
        <f>COUNTIF('Grade 13 Div. 2 North'!$D$7:$D$102,$A14)</f>
        <v>0</v>
      </c>
      <c r="BW14" s="19">
        <f>COUNTIF('Grade 12 Div. 1'!$B$7:$B$102,$A14)</f>
        <v>0</v>
      </c>
      <c r="BX14" s="18">
        <f>COUNTIF('Grade 12 Div. 1'!$D$7:$D$102,$A14)</f>
        <v>0</v>
      </c>
      <c r="BY14" s="19">
        <f>COUNTIF('Grade 12 Div. 2'!$B$7:$B$102,$A14)</f>
        <v>1</v>
      </c>
      <c r="BZ14" s="18">
        <f>COUNTIF('Grade 12 Div. 2'!$D$7:$D$102,$A14)</f>
        <v>1</v>
      </c>
      <c r="CA14" s="19">
        <f>COUNTIF('Grade 12 Div. 2 North'!$B$7:$B$103,$A14)</f>
        <v>0</v>
      </c>
      <c r="CB14" s="18">
        <f>COUNTIF('Grade 12 Div. 2 North'!$D$7:$D$103,$A14)</f>
        <v>0</v>
      </c>
      <c r="CC14" s="19">
        <f>COUNTIF('Grade 12 Div. 3'!$B$7:$B$102,$A14)</f>
        <v>0</v>
      </c>
      <c r="CD14" s="18">
        <f>COUNTIF('Grade 12 Div. 3'!$D$7:$D$102,$A14)</f>
        <v>0</v>
      </c>
    </row>
    <row r="15" spans="1:82" ht="20.100000000000001" customHeight="1" x14ac:dyDescent="0.2">
      <c r="A15" s="21" t="s">
        <v>180</v>
      </c>
      <c r="B15" s="13">
        <f t="shared" si="0"/>
        <v>16</v>
      </c>
      <c r="C15" s="14">
        <f t="shared" si="1"/>
        <v>16</v>
      </c>
      <c r="D15" s="15">
        <f t="shared" si="2"/>
        <v>5</v>
      </c>
      <c r="E15" s="16">
        <f t="shared" si="2"/>
        <v>3</v>
      </c>
      <c r="F15" s="19">
        <f>COUNTIF('Men''s Premier League'!$B$7:$B$100,$A15)</f>
        <v>0</v>
      </c>
      <c r="G15" s="18">
        <f>COUNTIF('Men''s Premier League'!$D$7:$D$100,$A15)</f>
        <v>0</v>
      </c>
      <c r="H15" s="19">
        <f>COUNTIF('Men''s Premier Reserve'!$B$13:$B$106,$A15)</f>
        <v>0</v>
      </c>
      <c r="I15" s="18">
        <f>COUNTIF('Men''s Premier Reserve'!$D$13:$D$106,$A15)</f>
        <v>0</v>
      </c>
      <c r="J15" s="19">
        <f>COUNTIF('Men''s League One'!$B$7:$B$100,$A15)</f>
        <v>0</v>
      </c>
      <c r="K15" s="18">
        <f>COUNTIF('Men''s League One'!$D$7:$D$100,$A15)</f>
        <v>0</v>
      </c>
      <c r="L15" s="19">
        <f>COUNTIF('Men''s League Two'!$B$7:$B$100,$A15)</f>
        <v>0</v>
      </c>
      <c r="M15" s="18">
        <f>COUNTIF('Men''s League Two'!$D$7:$D$100,$A15)</f>
        <v>0</v>
      </c>
      <c r="N15" s="19">
        <f>COUNTIF('Men''s League Three'!$B$7:$B$100,$A15)</f>
        <v>2</v>
      </c>
      <c r="O15" s="18">
        <f>COUNTIF('Men''s League Three'!$D$7:$D$100,$A15)</f>
        <v>3</v>
      </c>
      <c r="P15" s="19">
        <f>COUNTIF('Men''s League Four'!$B$7:$B$100,$A15)</f>
        <v>1</v>
      </c>
      <c r="Q15" s="18">
        <f>COUNTIF('Men''s League Four'!$D$7:$D$100,$A15)</f>
        <v>0</v>
      </c>
      <c r="R15" s="19">
        <f>COUNTIF('Men''s League Five'!$B$7:$B$100,$A15)</f>
        <v>2</v>
      </c>
      <c r="S15" s="18">
        <f>COUNTIF('Men''s League Five'!$D$7:$D$100,$A15)</f>
        <v>0</v>
      </c>
      <c r="T15" s="19">
        <f>COUNTIF('Men''s League Six'!$B$7:$B$100,$A15)</f>
        <v>0</v>
      </c>
      <c r="U15" s="18">
        <f>COUNTIF('Men''s League Six'!$D$7:$D$100,$A15)</f>
        <v>0</v>
      </c>
      <c r="V15" s="19">
        <f>COUNTIF('Men''s League Seven'!$B$7:$B$100,$A15)</f>
        <v>0</v>
      </c>
      <c r="W15" s="18">
        <f>COUNTIF('Men''s League Seven'!$D$7:$D$100,$A15)</f>
        <v>0</v>
      </c>
      <c r="X15" s="20">
        <f t="shared" si="3"/>
        <v>2</v>
      </c>
      <c r="Y15" s="16">
        <f t="shared" si="4"/>
        <v>3</v>
      </c>
      <c r="Z15" s="17">
        <f>COUNTIF('Women''s Premier League'!$B$7:$B$100,$A15)</f>
        <v>0</v>
      </c>
      <c r="AA15" s="18">
        <f>COUNTIF('Women''s Premier League'!$D$7:$D$101,$A15)</f>
        <v>0</v>
      </c>
      <c r="AB15" s="17">
        <f>COUNTIF('Women''s League Two'!$B$7:$B$100,$A15)</f>
        <v>1</v>
      </c>
      <c r="AC15" s="18">
        <f>COUNTIF('Women''s League Two'!$D$7:$D$101,$A15)</f>
        <v>1</v>
      </c>
      <c r="AD15" s="17">
        <f>COUNTIF('Women''s League Three'!$B$8:$B$101,$A15)</f>
        <v>0</v>
      </c>
      <c r="AE15" s="18">
        <f>COUNTIF('Women''s League Three'!$D$8:$D$102,$A15)</f>
        <v>1</v>
      </c>
      <c r="AF15" s="17">
        <f>COUNTIF('Women''s League Four'!$B$7:$B$100,$A15)</f>
        <v>1</v>
      </c>
      <c r="AG15" s="18">
        <f>COUNTIF('Women''s League Four'!$D$7:$D$101,$A15)</f>
        <v>1</v>
      </c>
      <c r="AH15" s="17">
        <f>COUNTIF('Women''s League Five'!$B$8:$B$101,$A15)</f>
        <v>0</v>
      </c>
      <c r="AI15" s="18">
        <f>COUNTIF('Women''s League Five'!$D$8:$D$102,$A15)</f>
        <v>0</v>
      </c>
      <c r="AJ15" s="21" t="s">
        <v>181</v>
      </c>
      <c r="AK15" s="15">
        <f t="shared" si="5"/>
        <v>3</v>
      </c>
      <c r="AL15" s="16">
        <f t="shared" si="6"/>
        <v>4</v>
      </c>
      <c r="AM15" s="17">
        <f>COUNTIF('Grade 16 Girls Div 1'!$B$7:$B$81,$A15)</f>
        <v>3</v>
      </c>
      <c r="AN15" s="18">
        <f>COUNTIF('Grade 16 Girls Div 1'!$D$7:$D$81,$A15)</f>
        <v>1</v>
      </c>
      <c r="AO15" s="19"/>
      <c r="AP15" s="18"/>
      <c r="AQ15" s="19">
        <f>COUNTIF('Grade 14 Girls Div 1'!$B$7:$B$99,$A15)</f>
        <v>0</v>
      </c>
      <c r="AR15" s="18">
        <f>COUNTIF('Grade 14 Girls Div 1'!$D$7:$D$99,$A15)</f>
        <v>3</v>
      </c>
      <c r="AS15" s="19"/>
      <c r="AT15" s="18"/>
      <c r="AU15" s="19">
        <f>COUNTIF('Grade 12 Girls Div 1'!$B$7:$B$102,$A15)</f>
        <v>0</v>
      </c>
      <c r="AV15" s="18">
        <f>COUNTIF('Grade 12 Girls Div 1'!$D$7:$D$102,$A15)</f>
        <v>0</v>
      </c>
      <c r="AW15" s="22">
        <f t="shared" si="7"/>
        <v>6</v>
      </c>
      <c r="AX15" s="23">
        <f t="shared" si="8"/>
        <v>6</v>
      </c>
      <c r="AY15" s="19">
        <f>COUNTIF('Grade 16 Div. 1'!$B$34:$B$129,$A15)</f>
        <v>0</v>
      </c>
      <c r="AZ15" s="18">
        <f>COUNTIF('Grade 16 Div. 1'!$D$34:$D$129,$A15)</f>
        <v>0</v>
      </c>
      <c r="BA15" s="19">
        <f>COUNTIF('Grade 16 Div. 2'!$B$16:$B$111,$A15)</f>
        <v>0</v>
      </c>
      <c r="BB15" s="18">
        <f>COUNTIF('Grade 16 Div. 2'!$D$16:$D$111,$A15)</f>
        <v>1</v>
      </c>
      <c r="BC15" s="19">
        <f>COUNTIF('Grade 16 Div. 2 North'!$B$7:$B$102,$A15)</f>
        <v>0</v>
      </c>
      <c r="BD15" s="18">
        <f>COUNTIF('Grade 16 Div. 2 North'!$D$7:$D$102,$A15)</f>
        <v>0</v>
      </c>
      <c r="BE15" s="19">
        <f>COUNTIF('Grade 15 Div. 1'!$B$12:$B$107,$A15)</f>
        <v>0</v>
      </c>
      <c r="BF15" s="18">
        <f>COUNTIF('Grade 15 Div. 1'!$D$12:$D$107,$A15)</f>
        <v>0</v>
      </c>
      <c r="BG15" s="19">
        <f>COUNTIF('Grade 15 Div. 2'!$B$7:$B$102,$A15)</f>
        <v>0</v>
      </c>
      <c r="BH15" s="18">
        <f>COUNTIF('Grade 15 Div. 2'!$D$7:$D$102,$A15)</f>
        <v>0</v>
      </c>
      <c r="BI15" s="19">
        <f>COUNTIF('Grade 15 Div. 2 North'!$B$7:$B$102,$A15)</f>
        <v>0</v>
      </c>
      <c r="BJ15" s="18">
        <f>COUNTIF('Grade 15 Div. 2 North'!$D$7:$D$102,$A15)</f>
        <v>0</v>
      </c>
      <c r="BK15" s="19">
        <f>COUNTIF('Grade 14 Div. 1'!$B$7:$B$102,$A15)</f>
        <v>0</v>
      </c>
      <c r="BL15" s="18">
        <f>COUNTIF('Grade 14 Div. 1'!$D$7:$D$102,$A15)</f>
        <v>0</v>
      </c>
      <c r="BM15" s="19">
        <f>COUNTIF('Grade 14 Div. 2'!$B$7:$B$103,$A15)</f>
        <v>1</v>
      </c>
      <c r="BN15" s="18">
        <f>COUNTIF('Grade 14 Div. 2'!$D$7:$D$103,$A15)</f>
        <v>1</v>
      </c>
      <c r="BO15" s="19">
        <f>COUNTIF('Grade 14 Div. 2 North'!$B$7:$B$102,$A15)</f>
        <v>0</v>
      </c>
      <c r="BP15" s="18">
        <f>COUNTIF('Grade 14 Div. 2 North'!$D$7:$D$102,$A15)</f>
        <v>0</v>
      </c>
      <c r="BQ15" s="19">
        <f>COUNTIF('Grade 13 Div. 1'!$B$10:$B$105,$A15)</f>
        <v>0</v>
      </c>
      <c r="BR15" s="18">
        <f>COUNTIF('Grade 13 Div. 1'!$D$10:$D$105,$A15)</f>
        <v>0</v>
      </c>
      <c r="BS15" s="19">
        <f>COUNTIF('Grade 13 Div. 2'!$B$7:$B$102,$A15)</f>
        <v>3</v>
      </c>
      <c r="BT15" s="18">
        <f>COUNTIF('Grade 13 Div. 2'!$D$7:$D$102,$A15)</f>
        <v>1</v>
      </c>
      <c r="BU15" s="19">
        <f>COUNTIF('Grade 13 Div. 2 North'!$B$7:$B$102,$A15)</f>
        <v>0</v>
      </c>
      <c r="BV15" s="18">
        <f>COUNTIF('Grade 13 Div. 2 North'!$D$7:$D$102,$A15)</f>
        <v>0</v>
      </c>
      <c r="BW15" s="19">
        <f>COUNTIF('Grade 12 Div. 1'!$B$7:$B$102,$A15)</f>
        <v>0</v>
      </c>
      <c r="BX15" s="18">
        <f>COUNTIF('Grade 12 Div. 1'!$D$7:$D$102,$A15)</f>
        <v>0</v>
      </c>
      <c r="BY15" s="19">
        <f>COUNTIF('Grade 12 Div. 2'!$B$7:$B$102,$A15)</f>
        <v>1</v>
      </c>
      <c r="BZ15" s="18">
        <f>COUNTIF('Grade 12 Div. 2'!$D$7:$D$102,$A15)</f>
        <v>2</v>
      </c>
      <c r="CA15" s="19">
        <f>COUNTIF('Grade 12 Div. 2 North'!$B$7:$B$103,$A15)</f>
        <v>0</v>
      </c>
      <c r="CB15" s="18">
        <f>COUNTIF('Grade 12 Div. 2 North'!$D$7:$D$103,$A15)</f>
        <v>0</v>
      </c>
      <c r="CC15" s="19">
        <f>COUNTIF('Grade 12 Div. 3'!$B$7:$B$102,$A15)</f>
        <v>1</v>
      </c>
      <c r="CD15" s="18">
        <f>COUNTIF('Grade 12 Div. 3'!$D$7:$D$102,$A15)</f>
        <v>1</v>
      </c>
    </row>
    <row r="16" spans="1:82" ht="20.100000000000001" customHeight="1" x14ac:dyDescent="0.2">
      <c r="A16" s="21" t="s">
        <v>182</v>
      </c>
      <c r="B16" s="13">
        <f t="shared" si="0"/>
        <v>8</v>
      </c>
      <c r="C16" s="14">
        <f t="shared" si="1"/>
        <v>8</v>
      </c>
      <c r="D16" s="15">
        <f t="shared" si="2"/>
        <v>3</v>
      </c>
      <c r="E16" s="16">
        <f t="shared" si="2"/>
        <v>6</v>
      </c>
      <c r="F16" s="19">
        <f>COUNTIF('Men''s Premier League'!$B$7:$B$100,$A16)</f>
        <v>0</v>
      </c>
      <c r="G16" s="18">
        <f>COUNTIF('Men''s Premier League'!$D$7:$D$100,$A16)</f>
        <v>0</v>
      </c>
      <c r="H16" s="19">
        <f>COUNTIF('Men''s Premier Reserve'!$B$13:$B$106,$A16)</f>
        <v>0</v>
      </c>
      <c r="I16" s="18">
        <f>COUNTIF('Men''s Premier Reserve'!$D$13:$D$106,$A16)</f>
        <v>0</v>
      </c>
      <c r="J16" s="19">
        <f>COUNTIF('Men''s League One'!$B$7:$B$100,$A16)</f>
        <v>0</v>
      </c>
      <c r="K16" s="18">
        <f>COUNTIF('Men''s League One'!$D$7:$D$100,$A16)</f>
        <v>0</v>
      </c>
      <c r="L16" s="19">
        <f>COUNTIF('Men''s League Two'!$B$7:$B$100,$A16)</f>
        <v>1</v>
      </c>
      <c r="M16" s="18">
        <f>COUNTIF('Men''s League Two'!$D$7:$D$100,$A16)</f>
        <v>1</v>
      </c>
      <c r="N16" s="19">
        <f>COUNTIF('Men''s League Three'!$B$7:$B$100,$A16)</f>
        <v>0</v>
      </c>
      <c r="O16" s="18">
        <f>COUNTIF('Men''s League Three'!$D$7:$D$100,$A16)</f>
        <v>0</v>
      </c>
      <c r="P16" s="19">
        <f>COUNTIF('Men''s League Four'!$B$7:$B$100,$A16)</f>
        <v>1</v>
      </c>
      <c r="Q16" s="18">
        <f>COUNTIF('Men''s League Four'!$D$7:$D$100,$A16)</f>
        <v>3</v>
      </c>
      <c r="R16" s="19">
        <f>COUNTIF('Men''s League Five'!$B$7:$B$100,$A16)</f>
        <v>0</v>
      </c>
      <c r="S16" s="18">
        <f>COUNTIF('Men''s League Five'!$D$7:$D$100,$A16)</f>
        <v>1</v>
      </c>
      <c r="T16" s="19">
        <f>COUNTIF('Men''s League Six'!$B$7:$B$100,$A16)</f>
        <v>1</v>
      </c>
      <c r="U16" s="18">
        <f>COUNTIF('Men''s League Six'!$D$7:$D$100,$A16)</f>
        <v>1</v>
      </c>
      <c r="V16" s="19">
        <f>COUNTIF('Men''s League Seven'!$B$7:$B$100,$A16)</f>
        <v>0</v>
      </c>
      <c r="W16" s="18">
        <f>COUNTIF('Men''s League Seven'!$D$7:$D$100,$A16)</f>
        <v>0</v>
      </c>
      <c r="X16" s="20">
        <f t="shared" si="3"/>
        <v>1</v>
      </c>
      <c r="Y16" s="16">
        <f t="shared" si="4"/>
        <v>0</v>
      </c>
      <c r="Z16" s="17">
        <f>COUNTIF('Women''s Premier League'!$B$7:$B$100,$A16)</f>
        <v>0</v>
      </c>
      <c r="AA16" s="18">
        <f>COUNTIF('Women''s Premier League'!$D$7:$D$101,$A16)</f>
        <v>0</v>
      </c>
      <c r="AB16" s="17">
        <f>COUNTIF('Women''s League Two'!$B$7:$B$100,$A16)</f>
        <v>0</v>
      </c>
      <c r="AC16" s="18">
        <f>COUNTIF('Women''s League Two'!$D$7:$D$101,$A16)</f>
        <v>0</v>
      </c>
      <c r="AD16" s="17">
        <f>COUNTIF('Women''s League Three'!$B$8:$B$101,$A16)</f>
        <v>0</v>
      </c>
      <c r="AE16" s="18">
        <f>COUNTIF('Women''s League Three'!$D$8:$D$102,$A16)</f>
        <v>0</v>
      </c>
      <c r="AF16" s="17">
        <f>COUNTIF('Women''s League Four'!$B$7:$B$100,$A16)</f>
        <v>0</v>
      </c>
      <c r="AG16" s="18">
        <f>COUNTIF('Women''s League Four'!$D$7:$D$101,$A16)</f>
        <v>0</v>
      </c>
      <c r="AH16" s="17">
        <f>COUNTIF('Women''s League Five'!$B$8:$B$101,$A16)</f>
        <v>1</v>
      </c>
      <c r="AI16" s="18">
        <f>COUNTIF('Women''s League Five'!$D$8:$D$102,$A16)</f>
        <v>0</v>
      </c>
      <c r="AJ16" s="21" t="s">
        <v>183</v>
      </c>
      <c r="AK16" s="15">
        <f t="shared" si="5"/>
        <v>0</v>
      </c>
      <c r="AL16" s="16">
        <f t="shared" si="6"/>
        <v>0</v>
      </c>
      <c r="AM16" s="17">
        <f>COUNTIF('Grade 16 Girls Div 1'!$B$7:$B$81,$A16)</f>
        <v>0</v>
      </c>
      <c r="AN16" s="18">
        <f>COUNTIF('Grade 16 Girls Div 1'!$D$7:$D$81,$A16)</f>
        <v>0</v>
      </c>
      <c r="AO16" s="19"/>
      <c r="AP16" s="18"/>
      <c r="AQ16" s="19">
        <f>COUNTIF('Grade 14 Girls Div 1'!$B$7:$B$99,$A16)</f>
        <v>0</v>
      </c>
      <c r="AR16" s="18">
        <f>COUNTIF('Grade 14 Girls Div 1'!$D$7:$D$99,$A16)</f>
        <v>0</v>
      </c>
      <c r="AS16" s="19"/>
      <c r="AT16" s="18"/>
      <c r="AU16" s="19">
        <f>COUNTIF('Grade 12 Girls Div 1'!$B$7:$B$102,$A16)</f>
        <v>0</v>
      </c>
      <c r="AV16" s="18">
        <f>COUNTIF('Grade 12 Girls Div 1'!$D$7:$D$102,$A16)</f>
        <v>0</v>
      </c>
      <c r="AW16" s="22">
        <f t="shared" si="7"/>
        <v>4</v>
      </c>
      <c r="AX16" s="23">
        <f t="shared" si="8"/>
        <v>2</v>
      </c>
      <c r="AY16" s="19">
        <f>COUNTIF('Grade 16 Div. 1'!$B$34:$B$129,$A16)</f>
        <v>0</v>
      </c>
      <c r="AZ16" s="18">
        <f>COUNTIF('Grade 16 Div. 1'!$D$34:$D$129,$A16)</f>
        <v>0</v>
      </c>
      <c r="BA16" s="19">
        <f>COUNTIF('Grade 16 Div. 2'!$B$16:$B$111,$A16)</f>
        <v>0</v>
      </c>
      <c r="BB16" s="18">
        <f>COUNTIF('Grade 16 Div. 2'!$D$16:$D$111,$A16)</f>
        <v>0</v>
      </c>
      <c r="BC16" s="19">
        <f>COUNTIF('Grade 16 Div. 2 North'!$B$7:$B$102,$A16)</f>
        <v>0</v>
      </c>
      <c r="BD16" s="18">
        <f>COUNTIF('Grade 16 Div. 2 North'!$D$7:$D$102,$A16)</f>
        <v>0</v>
      </c>
      <c r="BE16" s="19">
        <f>COUNTIF('Grade 15 Div. 1'!$B$12:$B$107,$A16)</f>
        <v>0</v>
      </c>
      <c r="BF16" s="18">
        <f>COUNTIF('Grade 15 Div. 1'!$D$12:$D$107,$A16)</f>
        <v>0</v>
      </c>
      <c r="BG16" s="19">
        <f>COUNTIF('Grade 15 Div. 2'!$B$7:$B$102,$A16)</f>
        <v>0</v>
      </c>
      <c r="BH16" s="18">
        <f>COUNTIF('Grade 15 Div. 2'!$D$7:$D$102,$A16)</f>
        <v>0</v>
      </c>
      <c r="BI16" s="19">
        <f>COUNTIF('Grade 15 Div. 2 North'!$B$7:$B$102,$A16)</f>
        <v>0</v>
      </c>
      <c r="BJ16" s="18">
        <f>COUNTIF('Grade 15 Div. 2 North'!$D$7:$D$102,$A16)</f>
        <v>0</v>
      </c>
      <c r="BK16" s="19">
        <f>COUNTIF('Grade 14 Div. 1'!$B$7:$B$102,$A16)</f>
        <v>1</v>
      </c>
      <c r="BL16" s="18">
        <f>COUNTIF('Grade 14 Div. 1'!$D$7:$D$102,$A16)</f>
        <v>0</v>
      </c>
      <c r="BM16" s="19">
        <f>COUNTIF('Grade 14 Div. 2'!$B$7:$B$103,$A16)</f>
        <v>0</v>
      </c>
      <c r="BN16" s="18">
        <f>COUNTIF('Grade 14 Div. 2'!$D$7:$D$103,$A16)</f>
        <v>0</v>
      </c>
      <c r="BO16" s="19">
        <f>COUNTIF('Grade 14 Div. 2 North'!$B$7:$B$102,$A16)</f>
        <v>0</v>
      </c>
      <c r="BP16" s="18">
        <f>COUNTIF('Grade 14 Div. 2 North'!$D$7:$D$102,$A16)</f>
        <v>0</v>
      </c>
      <c r="BQ16" s="19">
        <f>COUNTIF('Grade 13 Div. 1'!$B$10:$B$105,$A16)</f>
        <v>0</v>
      </c>
      <c r="BR16" s="18">
        <f>COUNTIF('Grade 13 Div. 1'!$D$10:$D$105,$A16)</f>
        <v>0</v>
      </c>
      <c r="BS16" s="19">
        <f>COUNTIF('Grade 13 Div. 2'!$B$7:$B$102,$A16)</f>
        <v>1</v>
      </c>
      <c r="BT16" s="18">
        <f>COUNTIF('Grade 13 Div. 2'!$D$7:$D$102,$A16)</f>
        <v>1</v>
      </c>
      <c r="BU16" s="19">
        <f>COUNTIF('Grade 13 Div. 2 North'!$B$7:$B$102,$A16)</f>
        <v>0</v>
      </c>
      <c r="BV16" s="18">
        <f>COUNTIF('Grade 13 Div. 2 North'!$D$7:$D$102,$A16)</f>
        <v>0</v>
      </c>
      <c r="BW16" s="19">
        <f>COUNTIF('Grade 12 Div. 1'!$B$7:$B$102,$A16)</f>
        <v>1</v>
      </c>
      <c r="BX16" s="18">
        <f>COUNTIF('Grade 12 Div. 1'!$D$7:$D$102,$A16)</f>
        <v>0</v>
      </c>
      <c r="BY16" s="19">
        <f>COUNTIF('Grade 12 Div. 2'!$B$7:$B$102,$A16)</f>
        <v>0</v>
      </c>
      <c r="BZ16" s="18">
        <f>COUNTIF('Grade 12 Div. 2'!$D$7:$D$102,$A16)</f>
        <v>0</v>
      </c>
      <c r="CA16" s="19">
        <f>COUNTIF('Grade 12 Div. 2 North'!$B$7:$B$103,$A16)</f>
        <v>1</v>
      </c>
      <c r="CB16" s="18">
        <f>COUNTIF('Grade 12 Div. 2 North'!$D$7:$D$103,$A16)</f>
        <v>1</v>
      </c>
      <c r="CC16" s="19">
        <f>COUNTIF('Grade 12 Div. 3'!$B$7:$B$102,$A16)</f>
        <v>0</v>
      </c>
      <c r="CD16" s="18">
        <f>COUNTIF('Grade 12 Div. 3'!$D$7:$D$102,$A16)</f>
        <v>0</v>
      </c>
    </row>
    <row r="17" spans="1:82" ht="20.100000000000001" customHeight="1" x14ac:dyDescent="0.2">
      <c r="A17" s="21" t="s">
        <v>184</v>
      </c>
      <c r="B17" s="13">
        <f t="shared" si="0"/>
        <v>69</v>
      </c>
      <c r="C17" s="14">
        <f t="shared" si="1"/>
        <v>77</v>
      </c>
      <c r="D17" s="15">
        <f t="shared" si="2"/>
        <v>23</v>
      </c>
      <c r="E17" s="16">
        <f t="shared" si="2"/>
        <v>20</v>
      </c>
      <c r="F17" s="19">
        <f>COUNTIF('Men''s Premier League'!$B$7:$B$100,$A17)</f>
        <v>3</v>
      </c>
      <c r="G17" s="18">
        <f>COUNTIF('Men''s Premier League'!$D$7:$D$100,$A17)</f>
        <v>7</v>
      </c>
      <c r="H17" s="19">
        <f>COUNTIF('Men''s Premier Reserve'!$B$13:$B$106,$A17)</f>
        <v>2</v>
      </c>
      <c r="I17" s="18">
        <f>COUNTIF('Men''s Premier Reserve'!$D$13:$D$106,$A17)</f>
        <v>1</v>
      </c>
      <c r="J17" s="19">
        <f>COUNTIF('Men''s League One'!$B$7:$B$100,$A17)</f>
        <v>2</v>
      </c>
      <c r="K17" s="18">
        <f>COUNTIF('Men''s League One'!$D$7:$D$100,$A17)</f>
        <v>1</v>
      </c>
      <c r="L17" s="19">
        <f>COUNTIF('Men''s League Two'!$B$7:$B$100,$A17)</f>
        <v>2</v>
      </c>
      <c r="M17" s="18">
        <f>COUNTIF('Men''s League Two'!$D$7:$D$100,$A17)</f>
        <v>2</v>
      </c>
      <c r="N17" s="19">
        <f>COUNTIF('Men''s League Three'!$B$7:$B$100,$A17)</f>
        <v>5</v>
      </c>
      <c r="O17" s="18">
        <f>COUNTIF('Men''s League Three'!$D$7:$D$100,$A17)</f>
        <v>4</v>
      </c>
      <c r="P17" s="19">
        <f>COUNTIF('Men''s League Four'!$B$7:$B$100,$A17)</f>
        <v>7</v>
      </c>
      <c r="Q17" s="18">
        <f>COUNTIF('Men''s League Four'!$D$7:$D$100,$A17)</f>
        <v>2</v>
      </c>
      <c r="R17" s="19">
        <f>COUNTIF('Men''s League Five'!$B$7:$B$100,$A17)</f>
        <v>1</v>
      </c>
      <c r="S17" s="18">
        <f>COUNTIF('Men''s League Five'!$D$7:$D$100,$A17)</f>
        <v>3</v>
      </c>
      <c r="T17" s="19">
        <f>COUNTIF('Men''s League Six'!$B$7:$B$100,$A17)</f>
        <v>1</v>
      </c>
      <c r="U17" s="18">
        <f>COUNTIF('Men''s League Six'!$D$7:$D$100,$A17)</f>
        <v>0</v>
      </c>
      <c r="V17" s="19">
        <f>COUNTIF('Men''s League Seven'!$B$7:$B$100,$A17)</f>
        <v>0</v>
      </c>
      <c r="W17" s="18">
        <f>COUNTIF('Men''s League Seven'!$D$7:$D$100,$A17)</f>
        <v>0</v>
      </c>
      <c r="X17" s="20">
        <f t="shared" si="3"/>
        <v>4</v>
      </c>
      <c r="Y17" s="16">
        <f t="shared" si="4"/>
        <v>10</v>
      </c>
      <c r="Z17" s="17">
        <f>COUNTIF('Women''s Premier League'!$B$7:$B$100,$A17)</f>
        <v>2</v>
      </c>
      <c r="AA17" s="18">
        <f>COUNTIF('Women''s Premier League'!$D$7:$D$101,$A17)</f>
        <v>4</v>
      </c>
      <c r="AB17" s="17">
        <f>COUNTIF('Women''s League Two'!$B$7:$B$100,$A17)</f>
        <v>1</v>
      </c>
      <c r="AC17" s="18">
        <f>COUNTIF('Women''s League Two'!$D$7:$D$101,$A17)</f>
        <v>4</v>
      </c>
      <c r="AD17" s="17">
        <f>COUNTIF('Women''s League Three'!$B$8:$B$101,$A17)</f>
        <v>0</v>
      </c>
      <c r="AE17" s="18">
        <f>COUNTIF('Women''s League Three'!$D$8:$D$102,$A17)</f>
        <v>1</v>
      </c>
      <c r="AF17" s="17">
        <f>COUNTIF('Women''s League Four'!$B$7:$B$100,$A17)</f>
        <v>1</v>
      </c>
      <c r="AG17" s="18">
        <f>COUNTIF('Women''s League Four'!$D$7:$D$101,$A17)</f>
        <v>0</v>
      </c>
      <c r="AH17" s="17">
        <f>COUNTIF('Women''s League Five'!$B$8:$B$101,$A17)</f>
        <v>0</v>
      </c>
      <c r="AI17" s="18">
        <f>COUNTIF('Women''s League Five'!$D$8:$D$102,$A17)</f>
        <v>1</v>
      </c>
      <c r="AJ17" s="21" t="s">
        <v>184</v>
      </c>
      <c r="AK17" s="15">
        <f t="shared" si="5"/>
        <v>2</v>
      </c>
      <c r="AL17" s="16">
        <f t="shared" si="6"/>
        <v>2</v>
      </c>
      <c r="AM17" s="17">
        <f>COUNTIF('Grade 16 Girls Div 1'!$B$7:$B$81,$A17)</f>
        <v>1</v>
      </c>
      <c r="AN17" s="18">
        <f>COUNTIF('Grade 16 Girls Div 1'!$D$7:$D$81,$A17)</f>
        <v>2</v>
      </c>
      <c r="AO17" s="19"/>
      <c r="AP17" s="18"/>
      <c r="AQ17" s="19">
        <f>COUNTIF('Grade 14 Girls Div 1'!$B$7:$B$99,$A17)</f>
        <v>1</v>
      </c>
      <c r="AR17" s="18">
        <f>COUNTIF('Grade 14 Girls Div 1'!$D$7:$D$99,$A17)</f>
        <v>0</v>
      </c>
      <c r="AS17" s="19"/>
      <c r="AT17" s="18"/>
      <c r="AU17" s="19">
        <f>COUNTIF('Grade 12 Girls Div 1'!$B$7:$B$102,$A17)</f>
        <v>0</v>
      </c>
      <c r="AV17" s="18">
        <f>COUNTIF('Grade 12 Girls Div 1'!$D$7:$D$102,$A17)</f>
        <v>0</v>
      </c>
      <c r="AW17" s="22">
        <f t="shared" si="7"/>
        <v>40</v>
      </c>
      <c r="AX17" s="23">
        <f t="shared" si="8"/>
        <v>45</v>
      </c>
      <c r="AY17" s="19">
        <f>COUNTIF('Grade 16 Div. 1'!$B$34:$B$129,$A17)</f>
        <v>8</v>
      </c>
      <c r="AZ17" s="18">
        <f>COUNTIF('Grade 16 Div. 1'!$D$34:$D$129,$A17)</f>
        <v>6</v>
      </c>
      <c r="BA17" s="19">
        <f>COUNTIF('Grade 16 Div. 2'!$B$16:$B$111,$A17)</f>
        <v>3</v>
      </c>
      <c r="BB17" s="18">
        <f>COUNTIF('Grade 16 Div. 2'!$D$16:$D$111,$A17)</f>
        <v>2</v>
      </c>
      <c r="BC17" s="19">
        <f>COUNTIF('Grade 16 Div. 2 North'!$B$7:$B$102,$A17)</f>
        <v>0</v>
      </c>
      <c r="BD17" s="18">
        <f>COUNTIF('Grade 16 Div. 2 North'!$D$7:$D$102,$A17)</f>
        <v>0</v>
      </c>
      <c r="BE17" s="19">
        <f>COUNTIF('Grade 15 Div. 1'!$B$12:$B$107,$A17)</f>
        <v>7</v>
      </c>
      <c r="BF17" s="18">
        <f>COUNTIF('Grade 15 Div. 1'!$D$12:$D$107,$A17)</f>
        <v>6</v>
      </c>
      <c r="BG17" s="19">
        <f>COUNTIF('Grade 15 Div. 2'!$B$7:$B$102,$A17)</f>
        <v>1</v>
      </c>
      <c r="BH17" s="18">
        <f>COUNTIF('Grade 15 Div. 2'!$D$7:$D$102,$A17)</f>
        <v>1</v>
      </c>
      <c r="BI17" s="19">
        <f>COUNTIF('Grade 15 Div. 2 North'!$B$7:$B$102,$A17)</f>
        <v>0</v>
      </c>
      <c r="BJ17" s="18">
        <f>COUNTIF('Grade 15 Div. 2 North'!$D$7:$D$102,$A17)</f>
        <v>0</v>
      </c>
      <c r="BK17" s="19">
        <f>COUNTIF('Grade 14 Div. 1'!$B$7:$B$102,$A17)</f>
        <v>4</v>
      </c>
      <c r="BL17" s="18">
        <f>COUNTIF('Grade 14 Div. 1'!$D$7:$D$102,$A17)</f>
        <v>3</v>
      </c>
      <c r="BM17" s="19">
        <f>COUNTIF('Grade 14 Div. 2'!$B$7:$B$103,$A17)</f>
        <v>3</v>
      </c>
      <c r="BN17" s="18">
        <f>COUNTIF('Grade 14 Div. 2'!$D$7:$D$103,$A17)</f>
        <v>3</v>
      </c>
      <c r="BO17" s="19">
        <f>COUNTIF('Grade 14 Div. 2 North'!$B$7:$B$102,$A17)</f>
        <v>0</v>
      </c>
      <c r="BP17" s="18">
        <f>COUNTIF('Grade 14 Div. 2 North'!$D$7:$D$102,$A17)</f>
        <v>0</v>
      </c>
      <c r="BQ17" s="19">
        <f>COUNTIF('Grade 13 Div. 1'!$B$10:$B$105,$A17)</f>
        <v>8</v>
      </c>
      <c r="BR17" s="18">
        <f>COUNTIF('Grade 13 Div. 1'!$D$10:$D$105,$A17)</f>
        <v>7</v>
      </c>
      <c r="BS17" s="19">
        <f>COUNTIF('Grade 13 Div. 2'!$B$7:$B$102,$A17)</f>
        <v>1</v>
      </c>
      <c r="BT17" s="18">
        <f>COUNTIF('Grade 13 Div. 2'!$D$7:$D$102,$A17)</f>
        <v>3</v>
      </c>
      <c r="BU17" s="19">
        <f>COUNTIF('Grade 13 Div. 2 North'!$B$7:$B$102,$A17)</f>
        <v>0</v>
      </c>
      <c r="BV17" s="18">
        <f>COUNTIF('Grade 13 Div. 2 North'!$D$7:$D$102,$A17)</f>
        <v>0</v>
      </c>
      <c r="BW17" s="19">
        <f>COUNTIF('Grade 12 Div. 1'!$B$7:$B$102,$A17)</f>
        <v>4</v>
      </c>
      <c r="BX17" s="18">
        <f>COUNTIF('Grade 12 Div. 1'!$D$7:$D$102,$A17)</f>
        <v>10</v>
      </c>
      <c r="BY17" s="19">
        <f>COUNTIF('Grade 12 Div. 2'!$B$7:$B$102,$A17)</f>
        <v>1</v>
      </c>
      <c r="BZ17" s="18">
        <f>COUNTIF('Grade 12 Div. 2'!$D$7:$D$102,$A17)</f>
        <v>4</v>
      </c>
      <c r="CA17" s="19">
        <f>COUNTIF('Grade 12 Div. 2 North'!$B$7:$B$103,$A17)</f>
        <v>0</v>
      </c>
      <c r="CB17" s="18">
        <f>COUNTIF('Grade 12 Div. 2 North'!$D$7:$D$103,$A17)</f>
        <v>0</v>
      </c>
      <c r="CC17" s="19">
        <f>COUNTIF('Grade 12 Div. 3'!$B$7:$B$102,$A17)</f>
        <v>0</v>
      </c>
      <c r="CD17" s="18">
        <f>COUNTIF('Grade 12 Div. 3'!$D$7:$D$102,$A17)</f>
        <v>0</v>
      </c>
    </row>
    <row r="18" spans="1:82" ht="20.100000000000001" customHeight="1" x14ac:dyDescent="0.2">
      <c r="A18" s="21" t="s">
        <v>185</v>
      </c>
      <c r="B18" s="13">
        <f t="shared" si="0"/>
        <v>44</v>
      </c>
      <c r="C18" s="14">
        <f t="shared" si="1"/>
        <v>42</v>
      </c>
      <c r="D18" s="15">
        <f t="shared" si="2"/>
        <v>19</v>
      </c>
      <c r="E18" s="16">
        <f t="shared" si="2"/>
        <v>19</v>
      </c>
      <c r="F18" s="19">
        <f>COUNTIF('Men''s Premier League'!$B$7:$B$100,$A18)</f>
        <v>10</v>
      </c>
      <c r="G18" s="18">
        <f>COUNTIF('Men''s Premier League'!$D$7:$D$100,$A18)</f>
        <v>10</v>
      </c>
      <c r="H18" s="19">
        <f>COUNTIF('Men''s Premier Reserve'!$B$13:$B$106,$A18)</f>
        <v>2</v>
      </c>
      <c r="I18" s="18">
        <f>COUNTIF('Men''s Premier Reserve'!$D$13:$D$106,$A18)</f>
        <v>0</v>
      </c>
      <c r="J18" s="19">
        <f>COUNTIF('Men''s League One'!$B$7:$B$100,$A18)</f>
        <v>1</v>
      </c>
      <c r="K18" s="18">
        <f>COUNTIF('Men''s League One'!$D$7:$D$100,$A18)</f>
        <v>3</v>
      </c>
      <c r="L18" s="19">
        <f>COUNTIF('Men''s League Two'!$B$7:$B$100,$A18)</f>
        <v>3</v>
      </c>
      <c r="M18" s="18">
        <f>COUNTIF('Men''s League Two'!$D$7:$D$100,$A18)</f>
        <v>3</v>
      </c>
      <c r="N18" s="19">
        <f>COUNTIF('Men''s League Three'!$B$7:$B$100,$A18)</f>
        <v>3</v>
      </c>
      <c r="O18" s="18">
        <f>COUNTIF('Men''s League Three'!$D$7:$D$100,$A18)</f>
        <v>3</v>
      </c>
      <c r="P18" s="19">
        <f>COUNTIF('Men''s League Four'!$B$7:$B$100,$A18)</f>
        <v>0</v>
      </c>
      <c r="Q18" s="18">
        <f>COUNTIF('Men''s League Four'!$D$7:$D$100,$A18)</f>
        <v>0</v>
      </c>
      <c r="R18" s="19">
        <f>COUNTIF('Men''s League Five'!$B$7:$B$100,$A18)</f>
        <v>0</v>
      </c>
      <c r="S18" s="18">
        <f>COUNTIF('Men''s League Five'!$D$7:$D$100,$A18)</f>
        <v>0</v>
      </c>
      <c r="T18" s="19">
        <f>COUNTIF('Men''s League Six'!$B$7:$B$100,$A18)</f>
        <v>0</v>
      </c>
      <c r="U18" s="18">
        <f>COUNTIF('Men''s League Six'!$D$7:$D$100,$A18)</f>
        <v>0</v>
      </c>
      <c r="V18" s="19">
        <f>COUNTIF('Men''s League Seven'!$B$7:$B$100,$A18)</f>
        <v>0</v>
      </c>
      <c r="W18" s="18">
        <f>COUNTIF('Men''s League Seven'!$D$7:$D$100,$A18)</f>
        <v>0</v>
      </c>
      <c r="X18" s="20">
        <f t="shared" si="3"/>
        <v>7</v>
      </c>
      <c r="Y18" s="16">
        <f t="shared" si="4"/>
        <v>5</v>
      </c>
      <c r="Z18" s="17">
        <f>COUNTIF('Women''s Premier League'!$B$7:$B$100,$A18)</f>
        <v>1</v>
      </c>
      <c r="AA18" s="18">
        <f>COUNTIF('Women''s Premier League'!$D$7:$D$101,$A18)</f>
        <v>1</v>
      </c>
      <c r="AB18" s="17">
        <f>COUNTIF('Women''s League Two'!$B$7:$B$100,$A18)</f>
        <v>2</v>
      </c>
      <c r="AC18" s="18">
        <f>COUNTIF('Women''s League Two'!$D$7:$D$101,$A18)</f>
        <v>0</v>
      </c>
      <c r="AD18" s="17">
        <f>COUNTIF('Women''s League Three'!$B$8:$B$101,$A18)</f>
        <v>3</v>
      </c>
      <c r="AE18" s="18">
        <f>COUNTIF('Women''s League Three'!$D$8:$D$102,$A18)</f>
        <v>3</v>
      </c>
      <c r="AF18" s="17">
        <f>COUNTIF('Women''s League Four'!$B$7:$B$100,$A18)</f>
        <v>1</v>
      </c>
      <c r="AG18" s="18">
        <f>COUNTIF('Women''s League Four'!$D$7:$D$101,$A18)</f>
        <v>0</v>
      </c>
      <c r="AH18" s="17">
        <f>COUNTIF('Women''s League Five'!$B$8:$B$101,$A18)</f>
        <v>0</v>
      </c>
      <c r="AI18" s="18">
        <f>COUNTIF('Women''s League Five'!$D$8:$D$102,$A18)</f>
        <v>1</v>
      </c>
      <c r="AJ18" s="21" t="s">
        <v>186</v>
      </c>
      <c r="AK18" s="15">
        <f t="shared" si="5"/>
        <v>4</v>
      </c>
      <c r="AL18" s="16">
        <f t="shared" si="6"/>
        <v>3</v>
      </c>
      <c r="AM18" s="17">
        <f>COUNTIF('Grade 16 Girls Div 1'!$B$7:$B$81,$A18)</f>
        <v>2</v>
      </c>
      <c r="AN18" s="18">
        <f>COUNTIF('Grade 16 Girls Div 1'!$D$7:$D$81,$A18)</f>
        <v>2</v>
      </c>
      <c r="AO18" s="19"/>
      <c r="AP18" s="18"/>
      <c r="AQ18" s="19">
        <f>COUNTIF('Grade 14 Girls Div 1'!$B$7:$B$99,$A18)</f>
        <v>1</v>
      </c>
      <c r="AR18" s="18">
        <f>COUNTIF('Grade 14 Girls Div 1'!$D$7:$D$99,$A18)</f>
        <v>0</v>
      </c>
      <c r="AS18" s="19"/>
      <c r="AT18" s="18"/>
      <c r="AU18" s="19">
        <f>COUNTIF('Grade 12 Girls Div 1'!$B$7:$B$102,$A18)</f>
        <v>1</v>
      </c>
      <c r="AV18" s="18">
        <f>COUNTIF('Grade 12 Girls Div 1'!$D$7:$D$102,$A18)</f>
        <v>1</v>
      </c>
      <c r="AW18" s="22">
        <f t="shared" si="7"/>
        <v>14</v>
      </c>
      <c r="AX18" s="23">
        <f t="shared" si="8"/>
        <v>15</v>
      </c>
      <c r="AY18" s="19">
        <f>COUNTIF('Grade 16 Div. 1'!$B$34:$B$129,$A18)</f>
        <v>0</v>
      </c>
      <c r="AZ18" s="18">
        <f>COUNTIF('Grade 16 Div. 1'!$D$34:$D$129,$A18)</f>
        <v>1</v>
      </c>
      <c r="BA18" s="19">
        <f>COUNTIF('Grade 16 Div. 2'!$B$16:$B$111,$A18)</f>
        <v>1</v>
      </c>
      <c r="BB18" s="18">
        <f>COUNTIF('Grade 16 Div. 2'!$D$16:$D$111,$A18)</f>
        <v>2</v>
      </c>
      <c r="BC18" s="19">
        <f>COUNTIF('Grade 16 Div. 2 North'!$B$7:$B$102,$A18)</f>
        <v>0</v>
      </c>
      <c r="BD18" s="18">
        <f>COUNTIF('Grade 16 Div. 2 North'!$D$7:$D$102,$A18)</f>
        <v>0</v>
      </c>
      <c r="BE18" s="19">
        <f>COUNTIF('Grade 15 Div. 1'!$B$12:$B$107,$A18)</f>
        <v>0</v>
      </c>
      <c r="BF18" s="18">
        <f>COUNTIF('Grade 15 Div. 1'!$D$12:$D$107,$A18)</f>
        <v>0</v>
      </c>
      <c r="BG18" s="19">
        <f>COUNTIF('Grade 15 Div. 2'!$B$7:$B$102,$A18)</f>
        <v>2</v>
      </c>
      <c r="BH18" s="18">
        <f>COUNTIF('Grade 15 Div. 2'!$D$7:$D$102,$A18)</f>
        <v>2</v>
      </c>
      <c r="BI18" s="19">
        <f>COUNTIF('Grade 15 Div. 2 North'!$B$7:$B$102,$A18)</f>
        <v>0</v>
      </c>
      <c r="BJ18" s="18">
        <f>COUNTIF('Grade 15 Div. 2 North'!$D$7:$D$102,$A18)</f>
        <v>0</v>
      </c>
      <c r="BK18" s="19">
        <f>COUNTIF('Grade 14 Div. 1'!$B$7:$B$102,$A18)</f>
        <v>3</v>
      </c>
      <c r="BL18" s="18">
        <f>COUNTIF('Grade 14 Div. 1'!$D$7:$D$102,$A18)</f>
        <v>4</v>
      </c>
      <c r="BM18" s="19">
        <f>COUNTIF('Grade 14 Div. 2'!$B$7:$B$103,$A18)</f>
        <v>2</v>
      </c>
      <c r="BN18" s="18">
        <f>COUNTIF('Grade 14 Div. 2'!$D$7:$D$103,$A18)</f>
        <v>1</v>
      </c>
      <c r="BO18" s="19">
        <f>COUNTIF('Grade 14 Div. 2 North'!$B$7:$B$102,$A18)</f>
        <v>0</v>
      </c>
      <c r="BP18" s="18">
        <f>COUNTIF('Grade 14 Div. 2 North'!$D$7:$D$102,$A18)</f>
        <v>0</v>
      </c>
      <c r="BQ18" s="19">
        <f>COUNTIF('Grade 13 Div. 1'!$B$10:$B$105,$A18)</f>
        <v>1</v>
      </c>
      <c r="BR18" s="18">
        <f>COUNTIF('Grade 13 Div. 1'!$D$10:$D$105,$A18)</f>
        <v>1</v>
      </c>
      <c r="BS18" s="19">
        <f>COUNTIF('Grade 13 Div. 2'!$B$7:$B$102,$A18)</f>
        <v>2</v>
      </c>
      <c r="BT18" s="18">
        <f>COUNTIF('Grade 13 Div. 2'!$D$7:$D$102,$A18)</f>
        <v>1</v>
      </c>
      <c r="BU18" s="19">
        <f>COUNTIF('Grade 13 Div. 2 North'!$B$7:$B$102,$A18)</f>
        <v>0</v>
      </c>
      <c r="BV18" s="18">
        <f>COUNTIF('Grade 13 Div. 2 North'!$D$7:$D$102,$A18)</f>
        <v>0</v>
      </c>
      <c r="BW18" s="19">
        <f>COUNTIF('Grade 12 Div. 1'!$B$7:$B$102,$A18)</f>
        <v>1</v>
      </c>
      <c r="BX18" s="18">
        <f>COUNTIF('Grade 12 Div. 1'!$D$7:$D$102,$A18)</f>
        <v>2</v>
      </c>
      <c r="BY18" s="19">
        <f>COUNTIF('Grade 12 Div. 2'!$B$7:$B$102,$A18)</f>
        <v>2</v>
      </c>
      <c r="BZ18" s="18">
        <f>COUNTIF('Grade 12 Div. 2'!$D$7:$D$102,$A18)</f>
        <v>1</v>
      </c>
      <c r="CA18" s="19">
        <f>COUNTIF('Grade 12 Div. 2 North'!$B$7:$B$103,$A18)</f>
        <v>0</v>
      </c>
      <c r="CB18" s="18">
        <f>COUNTIF('Grade 12 Div. 2 North'!$D$7:$D$103,$A18)</f>
        <v>0</v>
      </c>
      <c r="CC18" s="19">
        <f>COUNTIF('Grade 12 Div. 3'!$B$7:$B$102,$A18)</f>
        <v>0</v>
      </c>
      <c r="CD18" s="18">
        <f>COUNTIF('Grade 12 Div. 3'!$D$7:$D$102,$A18)</f>
        <v>0</v>
      </c>
    </row>
    <row r="19" spans="1:82" ht="20.100000000000001" customHeight="1" x14ac:dyDescent="0.2">
      <c r="A19" s="21" t="s">
        <v>187</v>
      </c>
      <c r="B19" s="13">
        <f t="shared" si="0"/>
        <v>8</v>
      </c>
      <c r="C19" s="14">
        <f t="shared" si="1"/>
        <v>10</v>
      </c>
      <c r="D19" s="15">
        <f t="shared" si="2"/>
        <v>3</v>
      </c>
      <c r="E19" s="16">
        <f t="shared" si="2"/>
        <v>1</v>
      </c>
      <c r="F19" s="19">
        <f>COUNTIF('Men''s Premier League'!$B$7:$B$100,$A19)</f>
        <v>0</v>
      </c>
      <c r="G19" s="18">
        <f>COUNTIF('Men''s Premier League'!$D$7:$D$100,$A19)</f>
        <v>0</v>
      </c>
      <c r="H19" s="19">
        <f>COUNTIF('Men''s Premier Reserve'!$B$13:$B$106,$A19)</f>
        <v>0</v>
      </c>
      <c r="I19" s="18">
        <f>COUNTIF('Men''s Premier Reserve'!$D$13:$D$106,$A19)</f>
        <v>0</v>
      </c>
      <c r="J19" s="19">
        <f>COUNTIF('Men''s League One'!$B$7:$B$100,$A19)</f>
        <v>0</v>
      </c>
      <c r="K19" s="18">
        <f>COUNTIF('Men''s League One'!$D$7:$D$100,$A19)</f>
        <v>0</v>
      </c>
      <c r="L19" s="19">
        <f>COUNTIF('Men''s League Two'!$B$7:$B$100,$A19)</f>
        <v>0</v>
      </c>
      <c r="M19" s="18">
        <f>COUNTIF('Men''s League Two'!$D$7:$D$100,$A19)</f>
        <v>0</v>
      </c>
      <c r="N19" s="19">
        <f>COUNTIF('Men''s League Three'!$B$7:$B$100,$A19)</f>
        <v>2</v>
      </c>
      <c r="O19" s="18">
        <f>COUNTIF('Men''s League Three'!$D$7:$D$100,$A19)</f>
        <v>0</v>
      </c>
      <c r="P19" s="19">
        <f>COUNTIF('Men''s League Four'!$B$7:$B$100,$A19)</f>
        <v>0</v>
      </c>
      <c r="Q19" s="18">
        <f>COUNTIF('Men''s League Four'!$D$7:$D$100,$A19)</f>
        <v>1</v>
      </c>
      <c r="R19" s="19">
        <f>COUNTIF('Men''s League Five'!$B$7:$B$100,$A19)</f>
        <v>0</v>
      </c>
      <c r="S19" s="18">
        <f>COUNTIF('Men''s League Five'!$D$7:$D$100,$A19)</f>
        <v>0</v>
      </c>
      <c r="T19" s="19">
        <f>COUNTIF('Men''s League Six'!$B$7:$B$100,$A19)</f>
        <v>0</v>
      </c>
      <c r="U19" s="18">
        <f>COUNTIF('Men''s League Six'!$D$7:$D$100,$A19)</f>
        <v>0</v>
      </c>
      <c r="V19" s="19">
        <f>COUNTIF('Men''s League Seven'!$B$7:$B$100,$A19)</f>
        <v>1</v>
      </c>
      <c r="W19" s="18">
        <f>COUNTIF('Men''s League Seven'!$D$7:$D$100,$A19)</f>
        <v>0</v>
      </c>
      <c r="X19" s="20">
        <f t="shared" si="3"/>
        <v>1</v>
      </c>
      <c r="Y19" s="16">
        <f t="shared" si="4"/>
        <v>2</v>
      </c>
      <c r="Z19" s="17">
        <f>COUNTIF('Women''s Premier League'!$B$7:$B$100,$A19)</f>
        <v>0</v>
      </c>
      <c r="AA19" s="18">
        <f>COUNTIF('Women''s Premier League'!$D$7:$D$101,$A19)</f>
        <v>0</v>
      </c>
      <c r="AB19" s="17">
        <f>COUNTIF('Women''s League Two'!$B$7:$B$100,$A19)</f>
        <v>0</v>
      </c>
      <c r="AC19" s="18">
        <f>COUNTIF('Women''s League Two'!$D$7:$D$101,$A19)</f>
        <v>0</v>
      </c>
      <c r="AD19" s="17">
        <f>COUNTIF('Women''s League Three'!$B$8:$B$101,$A19)</f>
        <v>1</v>
      </c>
      <c r="AE19" s="18">
        <f>COUNTIF('Women''s League Three'!$D$8:$D$102,$A19)</f>
        <v>0</v>
      </c>
      <c r="AF19" s="17">
        <f>COUNTIF('Women''s League Four'!$B$7:$B$100,$A19)</f>
        <v>0</v>
      </c>
      <c r="AG19" s="18">
        <f>COUNTIF('Women''s League Four'!$D$7:$D$101,$A19)</f>
        <v>1</v>
      </c>
      <c r="AH19" s="17">
        <f>COUNTIF('Women''s League Five'!$B$8:$B$101,$A19)</f>
        <v>0</v>
      </c>
      <c r="AI19" s="18">
        <f>COUNTIF('Women''s League Five'!$D$8:$D$102,$A19)</f>
        <v>1</v>
      </c>
      <c r="AJ19" s="21" t="s">
        <v>188</v>
      </c>
      <c r="AK19" s="15">
        <f t="shared" si="5"/>
        <v>0</v>
      </c>
      <c r="AL19" s="16">
        <f t="shared" si="6"/>
        <v>0</v>
      </c>
      <c r="AM19" s="17">
        <f>COUNTIF('Grade 16 Girls Div 1'!$B$7:$B$81,$A19)</f>
        <v>0</v>
      </c>
      <c r="AN19" s="18">
        <f>COUNTIF('Grade 16 Girls Div 1'!$D$7:$D$81,$A19)</f>
        <v>0</v>
      </c>
      <c r="AO19" s="19"/>
      <c r="AP19" s="18"/>
      <c r="AQ19" s="19">
        <f>COUNTIF('Grade 14 Girls Div 1'!$B$7:$B$99,$A19)</f>
        <v>0</v>
      </c>
      <c r="AR19" s="18">
        <f>COUNTIF('Grade 14 Girls Div 1'!$D$7:$D$99,$A19)</f>
        <v>0</v>
      </c>
      <c r="AS19" s="19"/>
      <c r="AT19" s="18"/>
      <c r="AU19" s="19">
        <f>COUNTIF('Grade 12 Girls Div 1'!$B$7:$B$102,$A19)</f>
        <v>0</v>
      </c>
      <c r="AV19" s="18">
        <f>COUNTIF('Grade 12 Girls Div 1'!$D$7:$D$102,$A19)</f>
        <v>0</v>
      </c>
      <c r="AW19" s="22">
        <f t="shared" si="7"/>
        <v>4</v>
      </c>
      <c r="AX19" s="23">
        <f t="shared" si="8"/>
        <v>7</v>
      </c>
      <c r="AY19" s="19">
        <f>COUNTIF('Grade 16 Div. 1'!$B$34:$B$129,$A19)</f>
        <v>0</v>
      </c>
      <c r="AZ19" s="18">
        <f>COUNTIF('Grade 16 Div. 1'!$D$34:$D$129,$A19)</f>
        <v>0</v>
      </c>
      <c r="BA19" s="19">
        <f>COUNTIF('Grade 16 Div. 2'!$B$16:$B$111,$A19)</f>
        <v>0</v>
      </c>
      <c r="BB19" s="18">
        <f>COUNTIF('Grade 16 Div. 2'!$D$16:$D$111,$A19)</f>
        <v>0</v>
      </c>
      <c r="BC19" s="19">
        <f>COUNTIF('Grade 16 Div. 2 North'!$B$7:$B$102,$A19)</f>
        <v>0</v>
      </c>
      <c r="BD19" s="18">
        <f>COUNTIF('Grade 16 Div. 2 North'!$D$7:$D$102,$A19)</f>
        <v>0</v>
      </c>
      <c r="BE19" s="19">
        <f>COUNTIF('Grade 15 Div. 1'!$B$12:$B$107,$A19)</f>
        <v>0</v>
      </c>
      <c r="BF19" s="18">
        <f>COUNTIF('Grade 15 Div. 1'!$D$12:$D$107,$A19)</f>
        <v>0</v>
      </c>
      <c r="BG19" s="19">
        <f>COUNTIF('Grade 15 Div. 2'!$B$7:$B$102,$A19)</f>
        <v>0</v>
      </c>
      <c r="BH19" s="18">
        <f>COUNTIF('Grade 15 Div. 2'!$D$7:$D$102,$A19)</f>
        <v>1</v>
      </c>
      <c r="BI19" s="19">
        <f>COUNTIF('Grade 15 Div. 2 North'!$B$7:$B$102,$A19)</f>
        <v>0</v>
      </c>
      <c r="BJ19" s="18">
        <f>COUNTIF('Grade 15 Div. 2 North'!$D$7:$D$102,$A19)</f>
        <v>0</v>
      </c>
      <c r="BK19" s="19">
        <f>COUNTIF('Grade 14 Div. 1'!$B$7:$B$102,$A19)</f>
        <v>0</v>
      </c>
      <c r="BL19" s="18">
        <f>COUNTIF('Grade 14 Div. 1'!$D$7:$D$102,$A19)</f>
        <v>0</v>
      </c>
      <c r="BM19" s="19">
        <f>COUNTIF('Grade 14 Div. 2'!$B$7:$B$103,$A19)</f>
        <v>1</v>
      </c>
      <c r="BN19" s="18">
        <f>COUNTIF('Grade 14 Div. 2'!$D$7:$D$103,$A19)</f>
        <v>2</v>
      </c>
      <c r="BO19" s="19">
        <f>COUNTIF('Grade 14 Div. 2 North'!$B$7:$B$102,$A19)</f>
        <v>0</v>
      </c>
      <c r="BP19" s="18">
        <f>COUNTIF('Grade 14 Div. 2 North'!$D$7:$D$102,$A19)</f>
        <v>0</v>
      </c>
      <c r="BQ19" s="19">
        <f>COUNTIF('Grade 13 Div. 1'!$B$10:$B$105,$A19)</f>
        <v>0</v>
      </c>
      <c r="BR19" s="18">
        <f>COUNTIF('Grade 13 Div. 1'!$D$10:$D$105,$A19)</f>
        <v>0</v>
      </c>
      <c r="BS19" s="19">
        <f>COUNTIF('Grade 13 Div. 2'!$B$7:$B$102,$A19)</f>
        <v>0</v>
      </c>
      <c r="BT19" s="18">
        <f>COUNTIF('Grade 13 Div. 2'!$D$7:$D$102,$A19)</f>
        <v>1</v>
      </c>
      <c r="BU19" s="19">
        <f>COUNTIF('Grade 13 Div. 2 North'!$B$7:$B$102,$A19)</f>
        <v>0</v>
      </c>
      <c r="BV19" s="18">
        <f>COUNTIF('Grade 13 Div. 2 North'!$D$7:$D$102,$A19)</f>
        <v>0</v>
      </c>
      <c r="BW19" s="19">
        <f>COUNTIF('Grade 12 Div. 1'!$B$7:$B$102,$A19)</f>
        <v>1</v>
      </c>
      <c r="BX19" s="18">
        <f>COUNTIF('Grade 12 Div. 1'!$D$7:$D$102,$A19)</f>
        <v>1</v>
      </c>
      <c r="BY19" s="19">
        <f>COUNTIF('Grade 12 Div. 2'!$B$7:$B$102,$A19)</f>
        <v>1</v>
      </c>
      <c r="BZ19" s="18">
        <f>COUNTIF('Grade 12 Div. 2'!$D$7:$D$102,$A19)</f>
        <v>2</v>
      </c>
      <c r="CA19" s="19">
        <f>COUNTIF('Grade 12 Div. 2 North'!$B$7:$B$103,$A19)</f>
        <v>0</v>
      </c>
      <c r="CB19" s="18">
        <f>COUNTIF('Grade 12 Div. 2 North'!$D$7:$D$103,$A19)</f>
        <v>0</v>
      </c>
      <c r="CC19" s="19">
        <f>COUNTIF('Grade 12 Div. 3'!$B$7:$B$102,$A19)</f>
        <v>1</v>
      </c>
      <c r="CD19" s="18">
        <f>COUNTIF('Grade 12 Div. 3'!$D$7:$D$102,$A19)</f>
        <v>0</v>
      </c>
    </row>
    <row r="20" spans="1:82" ht="20.100000000000001" customHeight="1" x14ac:dyDescent="0.2">
      <c r="A20" s="21" t="s">
        <v>189</v>
      </c>
      <c r="B20" s="13">
        <f t="shared" si="0"/>
        <v>51</v>
      </c>
      <c r="C20" s="14">
        <f t="shared" si="1"/>
        <v>46</v>
      </c>
      <c r="D20" s="15">
        <f t="shared" si="2"/>
        <v>14</v>
      </c>
      <c r="E20" s="16">
        <f t="shared" si="2"/>
        <v>15</v>
      </c>
      <c r="F20" s="19">
        <f>COUNTIF('Men''s Premier League'!$B$7:$B$100,$A20)</f>
        <v>0</v>
      </c>
      <c r="G20" s="18">
        <f>COUNTIF('Men''s Premier League'!$D$7:$D$100,$A20)</f>
        <v>0</v>
      </c>
      <c r="H20" s="19">
        <f>COUNTIF('Men''s Premier Reserve'!$B$13:$B$106,$A20)</f>
        <v>0</v>
      </c>
      <c r="I20" s="18">
        <f>COUNTIF('Men''s Premier Reserve'!$D$13:$D$106,$A20)</f>
        <v>0</v>
      </c>
      <c r="J20" s="19">
        <f>COUNTIF('Men''s League One'!$B$7:$B$100,$A20)</f>
        <v>3</v>
      </c>
      <c r="K20" s="18">
        <f>COUNTIF('Men''s League One'!$D$7:$D$100,$A20)</f>
        <v>2</v>
      </c>
      <c r="L20" s="19">
        <f>COUNTIF('Men''s League Two'!$B$7:$B$100,$A20)</f>
        <v>4</v>
      </c>
      <c r="M20" s="18">
        <f>COUNTIF('Men''s League Two'!$D$7:$D$100,$A20)</f>
        <v>3</v>
      </c>
      <c r="N20" s="19">
        <f>COUNTIF('Men''s League Three'!$B$7:$B$100,$A20)</f>
        <v>1</v>
      </c>
      <c r="O20" s="18">
        <f>COUNTIF('Men''s League Three'!$D$7:$D$100,$A20)</f>
        <v>1</v>
      </c>
      <c r="P20" s="19">
        <f>COUNTIF('Men''s League Four'!$B$7:$B$100,$A20)</f>
        <v>2</v>
      </c>
      <c r="Q20" s="18">
        <f>COUNTIF('Men''s League Four'!$D$7:$D$100,$A20)</f>
        <v>4</v>
      </c>
      <c r="R20" s="19">
        <f>COUNTIF('Men''s League Five'!$B$7:$B$100,$A20)</f>
        <v>1</v>
      </c>
      <c r="S20" s="18">
        <f>COUNTIF('Men''s League Five'!$D$7:$D$100,$A20)</f>
        <v>1</v>
      </c>
      <c r="T20" s="19">
        <f>COUNTIF('Men''s League Six'!$B$7:$B$100,$A20)</f>
        <v>1</v>
      </c>
      <c r="U20" s="18">
        <f>COUNTIF('Men''s League Six'!$D$7:$D$100,$A20)</f>
        <v>1</v>
      </c>
      <c r="V20" s="19">
        <f>COUNTIF('Men''s League Seven'!$B$7:$B$100,$A20)</f>
        <v>2</v>
      </c>
      <c r="W20" s="18">
        <f>COUNTIF('Men''s League Seven'!$D$7:$D$100,$A20)</f>
        <v>3</v>
      </c>
      <c r="X20" s="20">
        <f t="shared" si="3"/>
        <v>12</v>
      </c>
      <c r="Y20" s="16">
        <f t="shared" si="4"/>
        <v>13</v>
      </c>
      <c r="Z20" s="17">
        <f>COUNTIF('Women''s Premier League'!$B$7:$B$100,$A20)</f>
        <v>5</v>
      </c>
      <c r="AA20" s="18">
        <f>COUNTIF('Women''s Premier League'!$D$7:$D$101,$A20)</f>
        <v>3</v>
      </c>
      <c r="AB20" s="17">
        <f>COUNTIF('Women''s League Two'!$B$7:$B$100,$A20)</f>
        <v>3</v>
      </c>
      <c r="AC20" s="18">
        <f>COUNTIF('Women''s League Two'!$D$7:$D$101,$A20)</f>
        <v>5</v>
      </c>
      <c r="AD20" s="17">
        <f>COUNTIF('Women''s League Three'!$B$8:$B$101,$A20)</f>
        <v>2</v>
      </c>
      <c r="AE20" s="18">
        <f>COUNTIF('Women''s League Three'!$D$8:$D$102,$A20)</f>
        <v>3</v>
      </c>
      <c r="AF20" s="17">
        <f>COUNTIF('Women''s League Four'!$B$7:$B$100,$A20)</f>
        <v>2</v>
      </c>
      <c r="AG20" s="18">
        <f>COUNTIF('Women''s League Four'!$D$7:$D$101,$A20)</f>
        <v>2</v>
      </c>
      <c r="AH20" s="17">
        <f>COUNTIF('Women''s League Five'!$B$8:$B$101,$A20)</f>
        <v>0</v>
      </c>
      <c r="AI20" s="18">
        <f>COUNTIF('Women''s League Five'!$D$8:$D$102,$A20)</f>
        <v>0</v>
      </c>
      <c r="AJ20" s="21" t="s">
        <v>190</v>
      </c>
      <c r="AK20" s="15">
        <f t="shared" si="5"/>
        <v>5</v>
      </c>
      <c r="AL20" s="16">
        <f t="shared" si="6"/>
        <v>4</v>
      </c>
      <c r="AM20" s="17">
        <f>COUNTIF('Grade 16 Girls Div 1'!$B$7:$B$81,$A20)</f>
        <v>1</v>
      </c>
      <c r="AN20" s="18">
        <f>COUNTIF('Grade 16 Girls Div 1'!$D$7:$D$81,$A20)</f>
        <v>2</v>
      </c>
      <c r="AO20" s="19"/>
      <c r="AP20" s="18"/>
      <c r="AQ20" s="19">
        <f>COUNTIF('Grade 14 Girls Div 1'!$B$7:$B$99,$A20)</f>
        <v>2</v>
      </c>
      <c r="AR20" s="18">
        <f>COUNTIF('Grade 14 Girls Div 1'!$D$7:$D$99,$A20)</f>
        <v>1</v>
      </c>
      <c r="AS20" s="19"/>
      <c r="AT20" s="18"/>
      <c r="AU20" s="19">
        <f>COUNTIF('Grade 12 Girls Div 1'!$B$7:$B$102,$A20)</f>
        <v>2</v>
      </c>
      <c r="AV20" s="18">
        <f>COUNTIF('Grade 12 Girls Div 1'!$D$7:$D$102,$A20)</f>
        <v>1</v>
      </c>
      <c r="AW20" s="22">
        <f t="shared" si="7"/>
        <v>20</v>
      </c>
      <c r="AX20" s="23">
        <f t="shared" si="8"/>
        <v>14</v>
      </c>
      <c r="AY20" s="19">
        <f>COUNTIF('Grade 16 Div. 1'!$B$34:$B$129,$A20)</f>
        <v>0</v>
      </c>
      <c r="AZ20" s="18">
        <f>COUNTIF('Grade 16 Div. 1'!$D$34:$D$129,$A20)</f>
        <v>0</v>
      </c>
      <c r="BA20" s="19">
        <f>COUNTIF('Grade 16 Div. 2'!$B$16:$B$111,$A20)</f>
        <v>0</v>
      </c>
      <c r="BB20" s="18">
        <f>COUNTIF('Grade 16 Div. 2'!$D$16:$D$111,$A20)</f>
        <v>1</v>
      </c>
      <c r="BC20" s="19">
        <f>COUNTIF('Grade 16 Div. 2 North'!$B$7:$B$102,$A20)</f>
        <v>0</v>
      </c>
      <c r="BD20" s="18">
        <f>COUNTIF('Grade 16 Div. 2 North'!$D$7:$D$102,$A20)</f>
        <v>1</v>
      </c>
      <c r="BE20" s="19">
        <f>COUNTIF('Grade 15 Div. 1'!$B$12:$B$107,$A20)</f>
        <v>0</v>
      </c>
      <c r="BF20" s="18">
        <f>COUNTIF('Grade 15 Div. 1'!$D$12:$D$107,$A20)</f>
        <v>1</v>
      </c>
      <c r="BG20" s="19">
        <f>COUNTIF('Grade 15 Div. 2'!$B$7:$B$102,$A20)</f>
        <v>2</v>
      </c>
      <c r="BH20" s="18">
        <f>COUNTIF('Grade 15 Div. 2'!$D$7:$D$102,$A20)</f>
        <v>1</v>
      </c>
      <c r="BI20" s="19">
        <f>COUNTIF('Grade 15 Div. 2 North'!$B$7:$B$102,$A20)</f>
        <v>0</v>
      </c>
      <c r="BJ20" s="18">
        <f>COUNTIF('Grade 15 Div. 2 North'!$D$7:$D$102,$A20)</f>
        <v>0</v>
      </c>
      <c r="BK20" s="19">
        <f>COUNTIF('Grade 14 Div. 1'!$B$7:$B$102,$A20)</f>
        <v>2</v>
      </c>
      <c r="BL20" s="18">
        <f>COUNTIF('Grade 14 Div. 1'!$D$7:$D$102,$A20)</f>
        <v>1</v>
      </c>
      <c r="BM20" s="19">
        <f>COUNTIF('Grade 14 Div. 2'!$B$7:$B$103,$A20)</f>
        <v>1</v>
      </c>
      <c r="BN20" s="18">
        <f>COUNTIF('Grade 14 Div. 2'!$D$7:$D$103,$A20)</f>
        <v>0</v>
      </c>
      <c r="BO20" s="19">
        <f>COUNTIF('Grade 14 Div. 2 North'!$B$7:$B$102,$A20)</f>
        <v>0</v>
      </c>
      <c r="BP20" s="18">
        <f>COUNTIF('Grade 14 Div. 2 North'!$D$7:$D$102,$A20)</f>
        <v>0</v>
      </c>
      <c r="BQ20" s="19">
        <f>COUNTIF('Grade 13 Div. 1'!$B$10:$B$105,$A20)</f>
        <v>2</v>
      </c>
      <c r="BR20" s="18">
        <f>COUNTIF('Grade 13 Div. 1'!$D$10:$D$105,$A20)</f>
        <v>3</v>
      </c>
      <c r="BS20" s="19">
        <f>COUNTIF('Grade 13 Div. 2'!$B$7:$B$102,$A20)</f>
        <v>1</v>
      </c>
      <c r="BT20" s="18">
        <f>COUNTIF('Grade 13 Div. 2'!$D$7:$D$102,$A20)</f>
        <v>0</v>
      </c>
      <c r="BU20" s="19">
        <f>COUNTIF('Grade 13 Div. 2 North'!$B$7:$B$102,$A20)</f>
        <v>5</v>
      </c>
      <c r="BV20" s="18">
        <f>COUNTIF('Grade 13 Div. 2 North'!$D$7:$D$102,$A20)</f>
        <v>2</v>
      </c>
      <c r="BW20" s="19">
        <f>COUNTIF('Grade 12 Div. 1'!$B$7:$B$102,$A20)</f>
        <v>4</v>
      </c>
      <c r="BX20" s="18">
        <f>COUNTIF('Grade 12 Div. 1'!$D$7:$D$102,$A20)</f>
        <v>4</v>
      </c>
      <c r="BY20" s="19">
        <f>COUNTIF('Grade 12 Div. 2'!$B$7:$B$102,$A20)</f>
        <v>2</v>
      </c>
      <c r="BZ20" s="18">
        <f>COUNTIF('Grade 12 Div. 2'!$D$7:$D$102,$A20)</f>
        <v>0</v>
      </c>
      <c r="CA20" s="19">
        <f>COUNTIF('Grade 12 Div. 2 North'!$B$7:$B$103,$A20)</f>
        <v>1</v>
      </c>
      <c r="CB20" s="18">
        <f>COUNTIF('Grade 12 Div. 2 North'!$D$7:$D$103,$A20)</f>
        <v>0</v>
      </c>
      <c r="CC20" s="19">
        <f>COUNTIF('Grade 12 Div. 3'!$B$7:$B$102,$A20)</f>
        <v>0</v>
      </c>
      <c r="CD20" s="18">
        <f>COUNTIF('Grade 12 Div. 3'!$D$7:$D$102,$A20)</f>
        <v>0</v>
      </c>
    </row>
    <row r="21" spans="1:82" ht="20.100000000000001" customHeight="1" x14ac:dyDescent="0.2">
      <c r="A21" s="21" t="s">
        <v>191</v>
      </c>
      <c r="B21" s="13">
        <f t="shared" si="0"/>
        <v>131</v>
      </c>
      <c r="C21" s="14">
        <f t="shared" si="1"/>
        <v>123</v>
      </c>
      <c r="D21" s="15">
        <f t="shared" si="2"/>
        <v>54</v>
      </c>
      <c r="E21" s="16">
        <f t="shared" si="2"/>
        <v>48</v>
      </c>
      <c r="F21" s="19">
        <f>COUNTIF('Men''s Premier League'!$B$7:$B$100,$A21)</f>
        <v>15</v>
      </c>
      <c r="G21" s="18">
        <f>COUNTIF('Men''s Premier League'!$D$7:$D$100,$A21)</f>
        <v>12</v>
      </c>
      <c r="H21" s="19">
        <f>COUNTIF('Men''s Premier Reserve'!$B$13:$B$106,$A21)</f>
        <v>14</v>
      </c>
      <c r="I21" s="18">
        <f>COUNTIF('Men''s Premier Reserve'!$D$13:$D$106,$A21)</f>
        <v>14</v>
      </c>
      <c r="J21" s="19">
        <f>COUNTIF('Men''s League One'!$B$7:$B$100,$A21)</f>
        <v>1</v>
      </c>
      <c r="K21" s="18">
        <f>COUNTIF('Men''s League One'!$D$7:$D$100,$A21)</f>
        <v>1</v>
      </c>
      <c r="L21" s="19">
        <f>COUNTIF('Men''s League Two'!$B$7:$B$100,$A21)</f>
        <v>6</v>
      </c>
      <c r="M21" s="18">
        <f>COUNTIF('Men''s League Two'!$D$7:$D$100,$A21)</f>
        <v>5</v>
      </c>
      <c r="N21" s="19">
        <f>COUNTIF('Men''s League Three'!$B$7:$B$100,$A21)</f>
        <v>7</v>
      </c>
      <c r="O21" s="18">
        <f>COUNTIF('Men''s League Three'!$D$7:$D$100,$A21)</f>
        <v>4</v>
      </c>
      <c r="P21" s="19">
        <f>COUNTIF('Men''s League Four'!$B$7:$B$100,$A21)</f>
        <v>3</v>
      </c>
      <c r="Q21" s="18">
        <f>COUNTIF('Men''s League Four'!$D$7:$D$100,$A21)</f>
        <v>5</v>
      </c>
      <c r="R21" s="19">
        <f>COUNTIF('Men''s League Five'!$B$7:$B$100,$A21)</f>
        <v>2</v>
      </c>
      <c r="S21" s="18">
        <f>COUNTIF('Men''s League Five'!$D$7:$D$100,$A21)</f>
        <v>3</v>
      </c>
      <c r="T21" s="19">
        <f>COUNTIF('Men''s League Six'!$B$7:$B$100,$A21)</f>
        <v>4</v>
      </c>
      <c r="U21" s="18">
        <f>COUNTIF('Men''s League Six'!$D$7:$D$100,$A21)</f>
        <v>2</v>
      </c>
      <c r="V21" s="19">
        <f>COUNTIF('Men''s League Seven'!$B$7:$B$100,$A21)</f>
        <v>2</v>
      </c>
      <c r="W21" s="18">
        <f>COUNTIF('Men''s League Seven'!$D$7:$D$100,$A21)</f>
        <v>2</v>
      </c>
      <c r="X21" s="20">
        <f t="shared" si="3"/>
        <v>16</v>
      </c>
      <c r="Y21" s="16">
        <f t="shared" si="4"/>
        <v>17</v>
      </c>
      <c r="Z21" s="17">
        <f>COUNTIF('Women''s Premier League'!$B$7:$B$100,$A21)</f>
        <v>9</v>
      </c>
      <c r="AA21" s="18">
        <f>COUNTIF('Women''s Premier League'!$D$7:$D$101,$A21)</f>
        <v>12</v>
      </c>
      <c r="AB21" s="17">
        <f>COUNTIF('Women''s League Two'!$B$7:$B$100,$A21)</f>
        <v>5</v>
      </c>
      <c r="AC21" s="18">
        <f>COUNTIF('Women''s League Two'!$D$7:$D$101,$A21)</f>
        <v>2</v>
      </c>
      <c r="AD21" s="17">
        <f>COUNTIF('Women''s League Three'!$B$8:$B$101,$A21)</f>
        <v>0</v>
      </c>
      <c r="AE21" s="18">
        <f>COUNTIF('Women''s League Three'!$D$8:$D$102,$A21)</f>
        <v>1</v>
      </c>
      <c r="AF21" s="17">
        <f>COUNTIF('Women''s League Four'!$B$7:$B$100,$A21)</f>
        <v>0</v>
      </c>
      <c r="AG21" s="18">
        <f>COUNTIF('Women''s League Four'!$D$7:$D$101,$A21)</f>
        <v>1</v>
      </c>
      <c r="AH21" s="17">
        <f>COUNTIF('Women''s League Five'!$B$8:$B$101,$A21)</f>
        <v>2</v>
      </c>
      <c r="AI21" s="18">
        <f>COUNTIF('Women''s League Five'!$D$8:$D$102,$A21)</f>
        <v>1</v>
      </c>
      <c r="AJ21" s="21" t="s">
        <v>192</v>
      </c>
      <c r="AK21" s="15">
        <f t="shared" si="5"/>
        <v>5</v>
      </c>
      <c r="AL21" s="16">
        <f t="shared" si="6"/>
        <v>2</v>
      </c>
      <c r="AM21" s="17">
        <f>COUNTIF('Grade 16 Girls Div 1'!$B$7:$B$81,$A21)</f>
        <v>4</v>
      </c>
      <c r="AN21" s="18">
        <f>COUNTIF('Grade 16 Girls Div 1'!$D$7:$D$81,$A21)</f>
        <v>2</v>
      </c>
      <c r="AO21" s="19"/>
      <c r="AP21" s="18"/>
      <c r="AQ21" s="19">
        <f>COUNTIF('Grade 14 Girls Div 1'!$B$7:$B$99,$A21)</f>
        <v>1</v>
      </c>
      <c r="AR21" s="18">
        <f>COUNTIF('Grade 14 Girls Div 1'!$D$7:$D$99,$A21)</f>
        <v>0</v>
      </c>
      <c r="AS21" s="19"/>
      <c r="AT21" s="18"/>
      <c r="AU21" s="19">
        <f>COUNTIF('Grade 12 Girls Div 1'!$B$7:$B$102,$A21)</f>
        <v>0</v>
      </c>
      <c r="AV21" s="18">
        <f>COUNTIF('Grade 12 Girls Div 1'!$D$7:$D$102,$A21)</f>
        <v>0</v>
      </c>
      <c r="AW21" s="22">
        <f t="shared" si="7"/>
        <v>56</v>
      </c>
      <c r="AX21" s="23">
        <f t="shared" si="8"/>
        <v>56</v>
      </c>
      <c r="AY21" s="19">
        <f>COUNTIF('Grade 16 Div. 1'!$B$34:$B$129,$A21)</f>
        <v>6</v>
      </c>
      <c r="AZ21" s="18">
        <f>COUNTIF('Grade 16 Div. 1'!$D$34:$D$129,$A21)</f>
        <v>8</v>
      </c>
      <c r="BA21" s="19">
        <f>COUNTIF('Grade 16 Div. 2'!$B$16:$B$111,$A21)</f>
        <v>1</v>
      </c>
      <c r="BB21" s="18">
        <f>COUNTIF('Grade 16 Div. 2'!$D$16:$D$111,$A21)</f>
        <v>1</v>
      </c>
      <c r="BC21" s="19">
        <f>COUNTIF('Grade 16 Div. 2 North'!$B$7:$B$102,$A21)</f>
        <v>0</v>
      </c>
      <c r="BD21" s="18">
        <f>COUNTIF('Grade 16 Div. 2 North'!$D$7:$D$102,$A21)</f>
        <v>0</v>
      </c>
      <c r="BE21" s="19">
        <f>COUNTIF('Grade 15 Div. 1'!$B$12:$B$107,$A21)</f>
        <v>11</v>
      </c>
      <c r="BF21" s="18">
        <f>COUNTIF('Grade 15 Div. 1'!$D$12:$D$107,$A21)</f>
        <v>10</v>
      </c>
      <c r="BG21" s="19">
        <f>COUNTIF('Grade 15 Div. 2'!$B$7:$B$102,$A21)</f>
        <v>3</v>
      </c>
      <c r="BH21" s="18">
        <f>COUNTIF('Grade 15 Div. 2'!$D$7:$D$102,$A21)</f>
        <v>3</v>
      </c>
      <c r="BI21" s="19">
        <f>COUNTIF('Grade 15 Div. 2 North'!$B$7:$B$102,$A21)</f>
        <v>0</v>
      </c>
      <c r="BJ21" s="18">
        <f>COUNTIF('Grade 15 Div. 2 North'!$D$7:$D$102,$A21)</f>
        <v>0</v>
      </c>
      <c r="BK21" s="19">
        <f>COUNTIF('Grade 14 Div. 1'!$B$7:$B$102,$A21)</f>
        <v>12</v>
      </c>
      <c r="BL21" s="18">
        <f>COUNTIF('Grade 14 Div. 1'!$D$7:$D$102,$A21)</f>
        <v>11</v>
      </c>
      <c r="BM21" s="19">
        <f>COUNTIF('Grade 14 Div. 2'!$B$7:$B$103,$A21)</f>
        <v>4</v>
      </c>
      <c r="BN21" s="18">
        <f>COUNTIF('Grade 14 Div. 2'!$D$7:$D$103,$A21)</f>
        <v>4</v>
      </c>
      <c r="BO21" s="19">
        <f>COUNTIF('Grade 14 Div. 2 North'!$B$7:$B$102,$A21)</f>
        <v>0</v>
      </c>
      <c r="BP21" s="18">
        <f>COUNTIF('Grade 14 Div. 2 North'!$D$7:$D$102,$A21)</f>
        <v>0</v>
      </c>
      <c r="BQ21" s="19">
        <f>COUNTIF('Grade 13 Div. 1'!$B$10:$B$105,$A21)</f>
        <v>7</v>
      </c>
      <c r="BR21" s="18">
        <f>COUNTIF('Grade 13 Div. 1'!$D$10:$D$105,$A21)</f>
        <v>9</v>
      </c>
      <c r="BS21" s="19">
        <f>COUNTIF('Grade 13 Div. 2'!$B$7:$B$102,$A21)</f>
        <v>1</v>
      </c>
      <c r="BT21" s="18">
        <f>COUNTIF('Grade 13 Div. 2'!$D$7:$D$102,$A21)</f>
        <v>0</v>
      </c>
      <c r="BU21" s="19">
        <f>COUNTIF('Grade 13 Div. 2 North'!$B$7:$B$102,$A21)</f>
        <v>0</v>
      </c>
      <c r="BV21" s="18">
        <f>COUNTIF('Grade 13 Div. 2 North'!$D$7:$D$102,$A21)</f>
        <v>1</v>
      </c>
      <c r="BW21" s="19">
        <f>COUNTIF('Grade 12 Div. 1'!$B$7:$B$102,$A21)</f>
        <v>7</v>
      </c>
      <c r="BX21" s="18">
        <f>COUNTIF('Grade 12 Div. 1'!$D$7:$D$102,$A21)</f>
        <v>6</v>
      </c>
      <c r="BY21" s="19">
        <f>COUNTIF('Grade 12 Div. 2'!$B$7:$B$102,$A21)</f>
        <v>3</v>
      </c>
      <c r="BZ21" s="18">
        <f>COUNTIF('Grade 12 Div. 2'!$D$7:$D$102,$A21)</f>
        <v>2</v>
      </c>
      <c r="CA21" s="19">
        <f>COUNTIF('Grade 12 Div. 2 North'!$B$7:$B$103,$A21)</f>
        <v>1</v>
      </c>
      <c r="CB21" s="18">
        <f>COUNTIF('Grade 12 Div. 2 North'!$D$7:$D$103,$A21)</f>
        <v>1</v>
      </c>
      <c r="CC21" s="19">
        <f>COUNTIF('Grade 12 Div. 3'!$B$7:$B$102,$A21)</f>
        <v>0</v>
      </c>
      <c r="CD21" s="18">
        <f>COUNTIF('Grade 12 Div. 3'!$D$7:$D$102,$A21)</f>
        <v>0</v>
      </c>
    </row>
    <row r="22" spans="1:82" ht="20.100000000000001" customHeight="1" x14ac:dyDescent="0.2">
      <c r="A22" s="21" t="s">
        <v>193</v>
      </c>
      <c r="B22" s="13">
        <f t="shared" si="0"/>
        <v>108</v>
      </c>
      <c r="C22" s="14">
        <f t="shared" si="1"/>
        <v>105</v>
      </c>
      <c r="D22" s="15">
        <f t="shared" si="2"/>
        <v>39</v>
      </c>
      <c r="E22" s="16">
        <f t="shared" si="2"/>
        <v>34</v>
      </c>
      <c r="F22" s="19">
        <f>COUNTIF('Men''s Premier League'!$B$7:$B$100,$A22)</f>
        <v>11</v>
      </c>
      <c r="G22" s="18">
        <f>COUNTIF('Men''s Premier League'!$D$7:$D$100,$A22)</f>
        <v>9</v>
      </c>
      <c r="H22" s="19">
        <f>COUNTIF('Men''s Premier Reserve'!$B$13:$B$106,$A22)</f>
        <v>8</v>
      </c>
      <c r="I22" s="18">
        <f>COUNTIF('Men''s Premier Reserve'!$D$13:$D$106,$A22)</f>
        <v>7</v>
      </c>
      <c r="J22" s="19">
        <f>COUNTIF('Men''s League One'!$B$7:$B$100,$A22)</f>
        <v>0</v>
      </c>
      <c r="K22" s="18">
        <f>COUNTIF('Men''s League One'!$D$7:$D$100,$A22)</f>
        <v>0</v>
      </c>
      <c r="L22" s="19">
        <f>COUNTIF('Men''s League Two'!$B$7:$B$100,$A22)</f>
        <v>5</v>
      </c>
      <c r="M22" s="18">
        <f>COUNTIF('Men''s League Two'!$D$7:$D$100,$A22)</f>
        <v>4</v>
      </c>
      <c r="N22" s="19">
        <f>COUNTIF('Men''s League Three'!$B$7:$B$100,$A22)</f>
        <v>6</v>
      </c>
      <c r="O22" s="18">
        <f>COUNTIF('Men''s League Three'!$D$7:$D$100,$A22)</f>
        <v>3</v>
      </c>
      <c r="P22" s="19">
        <f>COUNTIF('Men''s League Four'!$B$7:$B$100,$A22)</f>
        <v>5</v>
      </c>
      <c r="Q22" s="18">
        <f>COUNTIF('Men''s League Four'!$D$7:$D$100,$A22)</f>
        <v>6</v>
      </c>
      <c r="R22" s="19">
        <f>COUNTIF('Men''s League Five'!$B$7:$B$100,$A22)</f>
        <v>1</v>
      </c>
      <c r="S22" s="18">
        <f>COUNTIF('Men''s League Five'!$D$7:$D$100,$A22)</f>
        <v>1</v>
      </c>
      <c r="T22" s="19">
        <f>COUNTIF('Men''s League Six'!$B$7:$B$100,$A22)</f>
        <v>3</v>
      </c>
      <c r="U22" s="18">
        <f>COUNTIF('Men''s League Six'!$D$7:$D$100,$A22)</f>
        <v>4</v>
      </c>
      <c r="V22" s="19">
        <f>COUNTIF('Men''s League Seven'!$B$7:$B$100,$A22)</f>
        <v>0</v>
      </c>
      <c r="W22" s="18">
        <f>COUNTIF('Men''s League Seven'!$D$7:$D$100,$A22)</f>
        <v>0</v>
      </c>
      <c r="X22" s="20">
        <f t="shared" si="3"/>
        <v>13</v>
      </c>
      <c r="Y22" s="16">
        <f t="shared" si="4"/>
        <v>10</v>
      </c>
      <c r="Z22" s="17">
        <f>COUNTIF('Women''s Premier League'!$B$7:$B$100,$A22)</f>
        <v>7</v>
      </c>
      <c r="AA22" s="18">
        <f>COUNTIF('Women''s Premier League'!$D$7:$D$101,$A22)</f>
        <v>5</v>
      </c>
      <c r="AB22" s="17">
        <f>COUNTIF('Women''s League Two'!$B$7:$B$100,$A22)</f>
        <v>2</v>
      </c>
      <c r="AC22" s="18">
        <f>COUNTIF('Women''s League Two'!$D$7:$D$101,$A22)</f>
        <v>1</v>
      </c>
      <c r="AD22" s="17">
        <f>COUNTIF('Women''s League Three'!$B$8:$B$101,$A22)</f>
        <v>2</v>
      </c>
      <c r="AE22" s="18">
        <f>COUNTIF('Women''s League Three'!$D$8:$D$102,$A22)</f>
        <v>2</v>
      </c>
      <c r="AF22" s="17">
        <f>COUNTIF('Women''s League Four'!$B$7:$B$100,$A22)</f>
        <v>1</v>
      </c>
      <c r="AG22" s="18">
        <f>COUNTIF('Women''s League Four'!$D$7:$D$101,$A22)</f>
        <v>1</v>
      </c>
      <c r="AH22" s="17">
        <f>COUNTIF('Women''s League Five'!$B$8:$B$101,$A22)</f>
        <v>1</v>
      </c>
      <c r="AI22" s="18">
        <f>COUNTIF('Women''s League Five'!$D$8:$D$102,$A22)</f>
        <v>1</v>
      </c>
      <c r="AJ22" s="21" t="s">
        <v>194</v>
      </c>
      <c r="AK22" s="15">
        <f t="shared" si="5"/>
        <v>7</v>
      </c>
      <c r="AL22" s="16">
        <f t="shared" si="6"/>
        <v>7</v>
      </c>
      <c r="AM22" s="17">
        <f>COUNTIF('Grade 16 Girls Div 1'!$B$7:$B$81,$A22)</f>
        <v>1</v>
      </c>
      <c r="AN22" s="18">
        <f>COUNTIF('Grade 16 Girls Div 1'!$D$7:$D$81,$A22)</f>
        <v>2</v>
      </c>
      <c r="AO22" s="19"/>
      <c r="AP22" s="18"/>
      <c r="AQ22" s="19">
        <f>COUNTIF('Grade 14 Girls Div 1'!$B$7:$B$99,$A22)</f>
        <v>3</v>
      </c>
      <c r="AR22" s="18">
        <f>COUNTIF('Grade 14 Girls Div 1'!$D$7:$D$99,$A22)</f>
        <v>2</v>
      </c>
      <c r="AS22" s="19"/>
      <c r="AT22" s="18"/>
      <c r="AU22" s="19">
        <f>COUNTIF('Grade 12 Girls Div 1'!$B$7:$B$102,$A22)</f>
        <v>3</v>
      </c>
      <c r="AV22" s="18">
        <f>COUNTIF('Grade 12 Girls Div 1'!$D$7:$D$102,$A22)</f>
        <v>3</v>
      </c>
      <c r="AW22" s="22">
        <f t="shared" si="7"/>
        <v>49</v>
      </c>
      <c r="AX22" s="23">
        <f t="shared" si="8"/>
        <v>54</v>
      </c>
      <c r="AY22" s="19">
        <f>COUNTIF('Grade 16 Div. 1'!$B$34:$B$129,$A22)</f>
        <v>9</v>
      </c>
      <c r="AZ22" s="18">
        <f>COUNTIF('Grade 16 Div. 1'!$D$34:$D$129,$A22)</f>
        <v>7</v>
      </c>
      <c r="BA22" s="19">
        <f>COUNTIF('Grade 16 Div. 2'!$B$16:$B$111,$A22)</f>
        <v>1</v>
      </c>
      <c r="BB22" s="18">
        <f>COUNTIF('Grade 16 Div. 2'!$D$16:$D$111,$A22)</f>
        <v>1</v>
      </c>
      <c r="BC22" s="19">
        <f>COUNTIF('Grade 16 Div. 2 North'!$B$7:$B$102,$A22)</f>
        <v>0</v>
      </c>
      <c r="BD22" s="18">
        <f>COUNTIF('Grade 16 Div. 2 North'!$D$7:$D$102,$A22)</f>
        <v>0</v>
      </c>
      <c r="BE22" s="19">
        <f>COUNTIF('Grade 15 Div. 1'!$B$12:$B$107,$A22)</f>
        <v>6</v>
      </c>
      <c r="BF22" s="18">
        <f>COUNTIF('Grade 15 Div. 1'!$D$12:$D$107,$A22)</f>
        <v>5</v>
      </c>
      <c r="BG22" s="19">
        <f>COUNTIF('Grade 15 Div. 2'!$B$7:$B$102,$A22)</f>
        <v>3</v>
      </c>
      <c r="BH22" s="18">
        <f>COUNTIF('Grade 15 Div. 2'!$D$7:$D$102,$A22)</f>
        <v>4</v>
      </c>
      <c r="BI22" s="19">
        <f>COUNTIF('Grade 15 Div. 2 North'!$B$7:$B$102,$A22)</f>
        <v>0</v>
      </c>
      <c r="BJ22" s="18">
        <f>COUNTIF('Grade 15 Div. 2 North'!$D$7:$D$102,$A22)</f>
        <v>0</v>
      </c>
      <c r="BK22" s="19">
        <f>COUNTIF('Grade 14 Div. 1'!$B$7:$B$102,$A22)</f>
        <v>10</v>
      </c>
      <c r="BL22" s="18">
        <f>COUNTIF('Grade 14 Div. 1'!$D$7:$D$102,$A22)</f>
        <v>12</v>
      </c>
      <c r="BM22" s="19">
        <f>COUNTIF('Grade 14 Div. 2'!$B$7:$B$103,$A22)</f>
        <v>1</v>
      </c>
      <c r="BN22" s="18">
        <f>COUNTIF('Grade 14 Div. 2'!$D$7:$D$103,$A22)</f>
        <v>1</v>
      </c>
      <c r="BO22" s="19">
        <f>COUNTIF('Grade 14 Div. 2 North'!$B$7:$B$102,$A22)</f>
        <v>0</v>
      </c>
      <c r="BP22" s="18">
        <f>COUNTIF('Grade 14 Div. 2 North'!$D$7:$D$102,$A22)</f>
        <v>0</v>
      </c>
      <c r="BQ22" s="19">
        <f>COUNTIF('Grade 13 Div. 1'!$B$10:$B$105,$A22)</f>
        <v>9</v>
      </c>
      <c r="BR22" s="18">
        <f>COUNTIF('Grade 13 Div. 1'!$D$10:$D$105,$A22)</f>
        <v>7</v>
      </c>
      <c r="BS22" s="19">
        <f>COUNTIF('Grade 13 Div. 2'!$B$7:$B$102,$A22)</f>
        <v>5</v>
      </c>
      <c r="BT22" s="18">
        <f>COUNTIF('Grade 13 Div. 2'!$D$7:$D$102,$A22)</f>
        <v>5</v>
      </c>
      <c r="BU22" s="19">
        <f>COUNTIF('Grade 13 Div. 2 North'!$B$7:$B$102,$A22)</f>
        <v>0</v>
      </c>
      <c r="BV22" s="18">
        <f>COUNTIF('Grade 13 Div. 2 North'!$D$7:$D$102,$A22)</f>
        <v>0</v>
      </c>
      <c r="BW22" s="19">
        <f>COUNTIF('Grade 12 Div. 1'!$B$7:$B$102,$A22)</f>
        <v>3</v>
      </c>
      <c r="BX22" s="18">
        <f>COUNTIF('Grade 12 Div. 1'!$D$7:$D$102,$A22)</f>
        <v>10</v>
      </c>
      <c r="BY22" s="19">
        <f>COUNTIF('Grade 12 Div. 2'!$B$7:$B$102,$A22)</f>
        <v>1</v>
      </c>
      <c r="BZ22" s="18">
        <f>COUNTIF('Grade 12 Div. 2'!$D$7:$D$102,$A22)</f>
        <v>1</v>
      </c>
      <c r="CA22" s="19">
        <f>COUNTIF('Grade 12 Div. 2 North'!$B$7:$B$103,$A22)</f>
        <v>0</v>
      </c>
      <c r="CB22" s="18">
        <f>COUNTIF('Grade 12 Div. 2 North'!$D$7:$D$103,$A22)</f>
        <v>0</v>
      </c>
      <c r="CC22" s="19">
        <f>COUNTIF('Grade 12 Div. 3'!$B$7:$B$102,$A22)</f>
        <v>1</v>
      </c>
      <c r="CD22" s="18">
        <f>COUNTIF('Grade 12 Div. 3'!$D$7:$D$102,$A22)</f>
        <v>1</v>
      </c>
    </row>
    <row r="23" spans="1:82" ht="20.100000000000001" customHeight="1" x14ac:dyDescent="0.2">
      <c r="A23" s="21" t="s">
        <v>195</v>
      </c>
      <c r="B23" s="13">
        <f t="shared" si="0"/>
        <v>42</v>
      </c>
      <c r="C23" s="14">
        <f t="shared" si="1"/>
        <v>41</v>
      </c>
      <c r="D23" s="15">
        <f t="shared" si="2"/>
        <v>14</v>
      </c>
      <c r="E23" s="16">
        <f t="shared" si="2"/>
        <v>12</v>
      </c>
      <c r="F23" s="19">
        <f>COUNTIF('Men''s Premier League'!$B$7:$B$100,$A23)</f>
        <v>4</v>
      </c>
      <c r="G23" s="18">
        <f>COUNTIF('Men''s Premier League'!$D$7:$D$100,$A23)</f>
        <v>4</v>
      </c>
      <c r="H23" s="19">
        <f>COUNTIF('Men''s Premier Reserve'!$B$13:$B$106,$A23)</f>
        <v>0</v>
      </c>
      <c r="I23" s="18">
        <f>COUNTIF('Men''s Premier Reserve'!$D$13:$D$106,$A23)</f>
        <v>2</v>
      </c>
      <c r="J23" s="19">
        <f>COUNTIF('Men''s League One'!$B$7:$B$100,$A23)</f>
        <v>0</v>
      </c>
      <c r="K23" s="18">
        <f>COUNTIF('Men''s League One'!$D$7:$D$100,$A23)</f>
        <v>0</v>
      </c>
      <c r="L23" s="19">
        <f>COUNTIF('Men''s League Two'!$B$7:$B$100,$A23)</f>
        <v>2</v>
      </c>
      <c r="M23" s="18">
        <f>COUNTIF('Men''s League Two'!$D$7:$D$100,$A23)</f>
        <v>0</v>
      </c>
      <c r="N23" s="19">
        <f>COUNTIF('Men''s League Three'!$B$7:$B$100,$A23)</f>
        <v>4</v>
      </c>
      <c r="O23" s="18">
        <f>COUNTIF('Men''s League Three'!$D$7:$D$100,$A23)</f>
        <v>3</v>
      </c>
      <c r="P23" s="19">
        <f>COUNTIF('Men''s League Four'!$B$7:$B$100,$A23)</f>
        <v>3</v>
      </c>
      <c r="Q23" s="18">
        <f>COUNTIF('Men''s League Four'!$D$7:$D$100,$A23)</f>
        <v>2</v>
      </c>
      <c r="R23" s="19">
        <f>COUNTIF('Men''s League Five'!$B$7:$B$100,$A23)</f>
        <v>0</v>
      </c>
      <c r="S23" s="18">
        <f>COUNTIF('Men''s League Five'!$D$7:$D$100,$A23)</f>
        <v>0</v>
      </c>
      <c r="T23" s="19">
        <f>COUNTIF('Men''s League Six'!$B$7:$B$100,$A23)</f>
        <v>1</v>
      </c>
      <c r="U23" s="18">
        <f>COUNTIF('Men''s League Six'!$D$7:$D$100,$A23)</f>
        <v>1</v>
      </c>
      <c r="V23" s="19">
        <f>COUNTIF('Men''s League Seven'!$B$7:$B$100,$A23)</f>
        <v>0</v>
      </c>
      <c r="W23" s="18">
        <f>COUNTIF('Men''s League Seven'!$D$7:$D$100,$A23)</f>
        <v>0</v>
      </c>
      <c r="X23" s="20">
        <f t="shared" si="3"/>
        <v>12</v>
      </c>
      <c r="Y23" s="16">
        <f t="shared" si="4"/>
        <v>11</v>
      </c>
      <c r="Z23" s="17">
        <f>COUNTIF('Women''s Premier League'!$B$7:$B$100,$A23)</f>
        <v>4</v>
      </c>
      <c r="AA23" s="18">
        <f>COUNTIF('Women''s Premier League'!$D$7:$D$101,$A23)</f>
        <v>4</v>
      </c>
      <c r="AB23" s="17">
        <f>COUNTIF('Women''s League Two'!$B$7:$B$100,$A23)</f>
        <v>3</v>
      </c>
      <c r="AC23" s="18">
        <f>COUNTIF('Women''s League Two'!$D$7:$D$101,$A23)</f>
        <v>2</v>
      </c>
      <c r="AD23" s="17">
        <f>COUNTIF('Women''s League Three'!$B$8:$B$101,$A23)</f>
        <v>5</v>
      </c>
      <c r="AE23" s="18">
        <f>COUNTIF('Women''s League Three'!$D$8:$D$102,$A23)</f>
        <v>5</v>
      </c>
      <c r="AF23" s="17">
        <f>COUNTIF('Women''s League Four'!$B$7:$B$100,$A23)</f>
        <v>0</v>
      </c>
      <c r="AG23" s="18">
        <f>COUNTIF('Women''s League Four'!$D$7:$D$101,$A23)</f>
        <v>0</v>
      </c>
      <c r="AH23" s="17">
        <f>COUNTIF('Women''s League Five'!$B$8:$B$101,$A23)</f>
        <v>0</v>
      </c>
      <c r="AI23" s="18">
        <f>COUNTIF('Women''s League Five'!$D$8:$D$102,$A23)</f>
        <v>0</v>
      </c>
      <c r="AJ23" s="21" t="s">
        <v>196</v>
      </c>
      <c r="AK23" s="15">
        <f t="shared" si="5"/>
        <v>1</v>
      </c>
      <c r="AL23" s="16">
        <f t="shared" si="6"/>
        <v>2</v>
      </c>
      <c r="AM23" s="17">
        <f>COUNTIF('Grade 16 Girls Div 1'!$B$7:$B$81,$A23)</f>
        <v>0</v>
      </c>
      <c r="AN23" s="18">
        <f>COUNTIF('Grade 16 Girls Div 1'!$D$7:$D$81,$A23)</f>
        <v>0</v>
      </c>
      <c r="AO23" s="19"/>
      <c r="AP23" s="18"/>
      <c r="AQ23" s="19">
        <f>COUNTIF('Grade 14 Girls Div 1'!$B$7:$B$99,$A23)</f>
        <v>1</v>
      </c>
      <c r="AR23" s="18">
        <f>COUNTIF('Grade 14 Girls Div 1'!$D$7:$D$99,$A23)</f>
        <v>2</v>
      </c>
      <c r="AS23" s="19"/>
      <c r="AT23" s="18"/>
      <c r="AU23" s="19">
        <f>COUNTIF('Grade 12 Girls Div 1'!$B$7:$B$102,$A23)</f>
        <v>0</v>
      </c>
      <c r="AV23" s="18">
        <f>COUNTIF('Grade 12 Girls Div 1'!$D$7:$D$102,$A23)</f>
        <v>0</v>
      </c>
      <c r="AW23" s="22">
        <f t="shared" si="7"/>
        <v>15</v>
      </c>
      <c r="AX23" s="23">
        <f t="shared" si="8"/>
        <v>16</v>
      </c>
      <c r="AY23" s="19">
        <f>COUNTIF('Grade 16 Div. 1'!$B$34:$B$129,$A23)</f>
        <v>0</v>
      </c>
      <c r="AZ23" s="18">
        <f>COUNTIF('Grade 16 Div. 1'!$D$34:$D$129,$A23)</f>
        <v>3</v>
      </c>
      <c r="BA23" s="19">
        <f>COUNTIF('Grade 16 Div. 2'!$B$16:$B$111,$A23)</f>
        <v>0</v>
      </c>
      <c r="BB23" s="18">
        <f>COUNTIF('Grade 16 Div. 2'!$D$16:$D$111,$A23)</f>
        <v>0</v>
      </c>
      <c r="BC23" s="19">
        <f>COUNTIF('Grade 16 Div. 2 North'!$B$7:$B$102,$A23)</f>
        <v>0</v>
      </c>
      <c r="BD23" s="18">
        <f>COUNTIF('Grade 16 Div. 2 North'!$D$7:$D$102,$A23)</f>
        <v>0</v>
      </c>
      <c r="BE23" s="19">
        <f>COUNTIF('Grade 15 Div. 1'!$B$12:$B$107,$A23)</f>
        <v>0</v>
      </c>
      <c r="BF23" s="18">
        <f>COUNTIF('Grade 15 Div. 1'!$D$12:$D$107,$A23)</f>
        <v>0</v>
      </c>
      <c r="BG23" s="19">
        <f>COUNTIF('Grade 15 Div. 2'!$B$7:$B$102,$A23)</f>
        <v>0</v>
      </c>
      <c r="BH23" s="18">
        <f>COUNTIF('Grade 15 Div. 2'!$D$7:$D$102,$A23)</f>
        <v>0</v>
      </c>
      <c r="BI23" s="19">
        <f>COUNTIF('Grade 15 Div. 2 North'!$B$7:$B$102,$A23)</f>
        <v>0</v>
      </c>
      <c r="BJ23" s="18">
        <f>COUNTIF('Grade 15 Div. 2 North'!$D$7:$D$102,$A23)</f>
        <v>0</v>
      </c>
      <c r="BK23" s="19">
        <f>COUNTIF('Grade 14 Div. 1'!$B$7:$B$102,$A23)</f>
        <v>1</v>
      </c>
      <c r="BL23" s="18">
        <f>COUNTIF('Grade 14 Div. 1'!$D$7:$D$102,$A23)</f>
        <v>1</v>
      </c>
      <c r="BM23" s="19">
        <f>COUNTIF('Grade 14 Div. 2'!$B$7:$B$103,$A23)</f>
        <v>1</v>
      </c>
      <c r="BN23" s="18">
        <f>COUNTIF('Grade 14 Div. 2'!$D$7:$D$103,$A23)</f>
        <v>1</v>
      </c>
      <c r="BO23" s="19">
        <f>COUNTIF('Grade 14 Div. 2 North'!$B$7:$B$102,$A23)</f>
        <v>0</v>
      </c>
      <c r="BP23" s="18">
        <f>COUNTIF('Grade 14 Div. 2 North'!$D$7:$D$102,$A23)</f>
        <v>0</v>
      </c>
      <c r="BQ23" s="19">
        <f>COUNTIF('Grade 13 Div. 1'!$B$10:$B$105,$A23)</f>
        <v>2</v>
      </c>
      <c r="BR23" s="18">
        <f>COUNTIF('Grade 13 Div. 1'!$D$10:$D$105,$A23)</f>
        <v>3</v>
      </c>
      <c r="BS23" s="19">
        <f>COUNTIF('Grade 13 Div. 2'!$B$7:$B$102,$A23)</f>
        <v>5</v>
      </c>
      <c r="BT23" s="18">
        <f>COUNTIF('Grade 13 Div. 2'!$D$7:$D$102,$A23)</f>
        <v>5</v>
      </c>
      <c r="BU23" s="19">
        <f>COUNTIF('Grade 13 Div. 2 North'!$B$7:$B$102,$A23)</f>
        <v>0</v>
      </c>
      <c r="BV23" s="18">
        <f>COUNTIF('Grade 13 Div. 2 North'!$D$7:$D$102,$A23)</f>
        <v>0</v>
      </c>
      <c r="BW23" s="19">
        <f>COUNTIF('Grade 12 Div. 1'!$B$7:$B$102,$A23)</f>
        <v>3</v>
      </c>
      <c r="BX23" s="18">
        <f>COUNTIF('Grade 12 Div. 1'!$D$7:$D$102,$A23)</f>
        <v>2</v>
      </c>
      <c r="BY23" s="19">
        <f>COUNTIF('Grade 12 Div. 2'!$B$7:$B$102,$A23)</f>
        <v>3</v>
      </c>
      <c r="BZ23" s="18">
        <f>COUNTIF('Grade 12 Div. 2'!$D$7:$D$102,$A23)</f>
        <v>1</v>
      </c>
      <c r="CA23" s="19">
        <f>COUNTIF('Grade 12 Div. 2 North'!$B$7:$B$103,$A23)</f>
        <v>0</v>
      </c>
      <c r="CB23" s="18">
        <f>COUNTIF('Grade 12 Div. 2 North'!$D$7:$D$103,$A23)</f>
        <v>0</v>
      </c>
      <c r="CC23" s="19">
        <f>COUNTIF('Grade 12 Div. 3'!$B$7:$B$102,$A23)</f>
        <v>0</v>
      </c>
      <c r="CD23" s="18">
        <f>COUNTIF('Grade 12 Div. 3'!$D$7:$D$102,$A23)</f>
        <v>0</v>
      </c>
    </row>
    <row r="24" spans="1:82" ht="20.100000000000001" customHeight="1" x14ac:dyDescent="0.2">
      <c r="A24" s="21" t="s">
        <v>197</v>
      </c>
      <c r="B24" s="13">
        <f t="shared" si="0"/>
        <v>13</v>
      </c>
      <c r="C24" s="14">
        <f t="shared" si="1"/>
        <v>19</v>
      </c>
      <c r="D24" s="15">
        <f t="shared" si="2"/>
        <v>3</v>
      </c>
      <c r="E24" s="16">
        <f t="shared" si="2"/>
        <v>5</v>
      </c>
      <c r="F24" s="19">
        <f>COUNTIF('Men''s Premier League'!$B$7:$B$100,$A24)</f>
        <v>0</v>
      </c>
      <c r="G24" s="18">
        <f>COUNTIF('Men''s Premier League'!$D$7:$D$100,$A24)</f>
        <v>0</v>
      </c>
      <c r="H24" s="19">
        <f>COUNTIF('Men''s Premier Reserve'!$B$13:$B$106,$A24)</f>
        <v>0</v>
      </c>
      <c r="I24" s="18">
        <f>COUNTIF('Men''s Premier Reserve'!$D$13:$D$106,$A24)</f>
        <v>0</v>
      </c>
      <c r="J24" s="19">
        <f>COUNTIF('Men''s League One'!$B$7:$B$100,$A24)</f>
        <v>0</v>
      </c>
      <c r="K24" s="18">
        <f>COUNTIF('Men''s League One'!$D$7:$D$100,$A24)</f>
        <v>0</v>
      </c>
      <c r="L24" s="19">
        <f>COUNTIF('Men''s League Two'!$B$7:$B$100,$A24)</f>
        <v>1</v>
      </c>
      <c r="M24" s="18">
        <f>COUNTIF('Men''s League Two'!$D$7:$D$100,$A24)</f>
        <v>2</v>
      </c>
      <c r="N24" s="19">
        <f>COUNTIF('Men''s League Three'!$B$7:$B$100,$A24)</f>
        <v>1</v>
      </c>
      <c r="O24" s="18">
        <f>COUNTIF('Men''s League Three'!$D$7:$D$100,$A24)</f>
        <v>1</v>
      </c>
      <c r="P24" s="19">
        <f>COUNTIF('Men''s League Four'!$B$7:$B$100,$A24)</f>
        <v>1</v>
      </c>
      <c r="Q24" s="18">
        <f>COUNTIF('Men''s League Four'!$D$7:$D$100,$A24)</f>
        <v>1</v>
      </c>
      <c r="R24" s="19">
        <f>COUNTIF('Men''s League Five'!$B$7:$B$100,$A24)</f>
        <v>0</v>
      </c>
      <c r="S24" s="18">
        <f>COUNTIF('Men''s League Five'!$D$7:$D$100,$A24)</f>
        <v>1</v>
      </c>
      <c r="T24" s="19">
        <f>COUNTIF('Men''s League Six'!$B$7:$B$100,$A24)</f>
        <v>0</v>
      </c>
      <c r="U24" s="18">
        <f>COUNTIF('Men''s League Six'!$D$7:$D$100,$A24)</f>
        <v>0</v>
      </c>
      <c r="V24" s="19">
        <f>COUNTIF('Men''s League Seven'!$B$7:$B$100,$A24)</f>
        <v>0</v>
      </c>
      <c r="W24" s="18">
        <f>COUNTIF('Men''s League Seven'!$D$7:$D$100,$A24)</f>
        <v>0</v>
      </c>
      <c r="X24" s="20">
        <f t="shared" si="3"/>
        <v>3</v>
      </c>
      <c r="Y24" s="16">
        <f t="shared" si="4"/>
        <v>4</v>
      </c>
      <c r="Z24" s="17">
        <f>COUNTIF('Women''s Premier League'!$B$7:$B$100,$A24)</f>
        <v>0</v>
      </c>
      <c r="AA24" s="18">
        <f>COUNTIF('Women''s Premier League'!$D$7:$D$101,$A24)</f>
        <v>0</v>
      </c>
      <c r="AB24" s="17">
        <f>COUNTIF('Women''s League Two'!$B$7:$B$100,$A24)</f>
        <v>2</v>
      </c>
      <c r="AC24" s="18">
        <f>COUNTIF('Women''s League Two'!$D$7:$D$101,$A24)</f>
        <v>2</v>
      </c>
      <c r="AD24" s="17">
        <f>COUNTIF('Women''s League Three'!$B$8:$B$101,$A24)</f>
        <v>1</v>
      </c>
      <c r="AE24" s="18">
        <f>COUNTIF('Women''s League Three'!$D$8:$D$102,$A24)</f>
        <v>1</v>
      </c>
      <c r="AF24" s="17">
        <f>COUNTIF('Women''s League Four'!$B$7:$B$100,$A24)</f>
        <v>0</v>
      </c>
      <c r="AG24" s="18">
        <f>COUNTIF('Women''s League Four'!$D$7:$D$101,$A24)</f>
        <v>1</v>
      </c>
      <c r="AH24" s="17">
        <f>COUNTIF('Women''s League Five'!$B$8:$B$101,$A24)</f>
        <v>0</v>
      </c>
      <c r="AI24" s="18">
        <f>COUNTIF('Women''s League Five'!$D$8:$D$102,$A24)</f>
        <v>0</v>
      </c>
      <c r="AJ24" s="21" t="s">
        <v>198</v>
      </c>
      <c r="AK24" s="15">
        <f t="shared" si="5"/>
        <v>2</v>
      </c>
      <c r="AL24" s="16">
        <f t="shared" si="6"/>
        <v>1</v>
      </c>
      <c r="AM24" s="17">
        <f>COUNTIF('Grade 16 Girls Div 1'!$B$7:$B$81,$A24)</f>
        <v>1</v>
      </c>
      <c r="AN24" s="18">
        <f>COUNTIF('Grade 16 Girls Div 1'!$D$7:$D$81,$A24)</f>
        <v>0</v>
      </c>
      <c r="AO24" s="19"/>
      <c r="AP24" s="18"/>
      <c r="AQ24" s="19">
        <f>COUNTIF('Grade 14 Girls Div 1'!$B$7:$B$99,$A24)</f>
        <v>0</v>
      </c>
      <c r="AR24" s="18">
        <f>COUNTIF('Grade 14 Girls Div 1'!$D$7:$D$99,$A24)</f>
        <v>0</v>
      </c>
      <c r="AS24" s="19"/>
      <c r="AT24" s="18"/>
      <c r="AU24" s="19">
        <f>COUNTIF('Grade 12 Girls Div 1'!$B$7:$B$102,$A24)</f>
        <v>1</v>
      </c>
      <c r="AV24" s="18">
        <f>COUNTIF('Grade 12 Girls Div 1'!$D$7:$D$102,$A24)</f>
        <v>1</v>
      </c>
      <c r="AW24" s="22">
        <f t="shared" si="7"/>
        <v>5</v>
      </c>
      <c r="AX24" s="23">
        <f t="shared" si="8"/>
        <v>9</v>
      </c>
      <c r="AY24" s="19">
        <f>COUNTIF('Grade 16 Div. 1'!$B$34:$B$129,$A24)</f>
        <v>0</v>
      </c>
      <c r="AZ24" s="18">
        <f>COUNTIF('Grade 16 Div. 1'!$D$34:$D$129,$A24)</f>
        <v>1</v>
      </c>
      <c r="BA24" s="19">
        <f>COUNTIF('Grade 16 Div. 2'!$B$16:$B$111,$A24)</f>
        <v>0</v>
      </c>
      <c r="BB24" s="18">
        <f>COUNTIF('Grade 16 Div. 2'!$D$16:$D$111,$A24)</f>
        <v>0</v>
      </c>
      <c r="BC24" s="19">
        <f>COUNTIF('Grade 16 Div. 2 North'!$B$7:$B$102,$A24)</f>
        <v>0</v>
      </c>
      <c r="BD24" s="18">
        <f>COUNTIF('Grade 16 Div. 2 North'!$D$7:$D$102,$A24)</f>
        <v>0</v>
      </c>
      <c r="BE24" s="19">
        <f>COUNTIF('Grade 15 Div. 1'!$B$12:$B$107,$A24)</f>
        <v>1</v>
      </c>
      <c r="BF24" s="18">
        <f>COUNTIF('Grade 15 Div. 1'!$D$12:$D$107,$A24)</f>
        <v>1</v>
      </c>
      <c r="BG24" s="19">
        <f>COUNTIF('Grade 15 Div. 2'!$B$7:$B$102,$A24)</f>
        <v>0</v>
      </c>
      <c r="BH24" s="18">
        <f>COUNTIF('Grade 15 Div. 2'!$D$7:$D$102,$A24)</f>
        <v>0</v>
      </c>
      <c r="BI24" s="19">
        <f>COUNTIF('Grade 15 Div. 2 North'!$B$7:$B$102,$A24)</f>
        <v>0</v>
      </c>
      <c r="BJ24" s="18">
        <f>COUNTIF('Grade 15 Div. 2 North'!$D$7:$D$102,$A24)</f>
        <v>0</v>
      </c>
      <c r="BK24" s="19">
        <f>COUNTIF('Grade 14 Div. 1'!$B$7:$B$102,$A24)</f>
        <v>0</v>
      </c>
      <c r="BL24" s="18">
        <f>COUNTIF('Grade 14 Div. 1'!$D$7:$D$102,$A24)</f>
        <v>0</v>
      </c>
      <c r="BM24" s="19">
        <f>COUNTIF('Grade 14 Div. 2'!$B$7:$B$103,$A24)</f>
        <v>1</v>
      </c>
      <c r="BN24" s="18">
        <f>COUNTIF('Grade 14 Div. 2'!$D$7:$D$103,$A24)</f>
        <v>1</v>
      </c>
      <c r="BO24" s="19">
        <f>COUNTIF('Grade 14 Div. 2 North'!$B$7:$B$102,$A24)</f>
        <v>1</v>
      </c>
      <c r="BP24" s="18">
        <f>COUNTIF('Grade 14 Div. 2 North'!$D$7:$D$102,$A24)</f>
        <v>1</v>
      </c>
      <c r="BQ24" s="19">
        <f>COUNTIF('Grade 13 Div. 1'!$B$10:$B$105,$A24)</f>
        <v>0</v>
      </c>
      <c r="BR24" s="18">
        <f>COUNTIF('Grade 13 Div. 1'!$D$10:$D$105,$A24)</f>
        <v>1</v>
      </c>
      <c r="BS24" s="19">
        <f>COUNTIF('Grade 13 Div. 2'!$B$7:$B$102,$A24)</f>
        <v>0</v>
      </c>
      <c r="BT24" s="18">
        <f>COUNTIF('Grade 13 Div. 2'!$D$7:$D$102,$A24)</f>
        <v>0</v>
      </c>
      <c r="BU24" s="19">
        <f>COUNTIF('Grade 13 Div. 2 North'!$B$7:$B$102,$A24)</f>
        <v>0</v>
      </c>
      <c r="BV24" s="18">
        <f>COUNTIF('Grade 13 Div. 2 North'!$D$7:$D$102,$A24)</f>
        <v>1</v>
      </c>
      <c r="BW24" s="19">
        <f>COUNTIF('Grade 12 Div. 1'!$B$7:$B$102,$A24)</f>
        <v>1</v>
      </c>
      <c r="BX24" s="18">
        <f>COUNTIF('Grade 12 Div. 1'!$D$7:$D$102,$A24)</f>
        <v>2</v>
      </c>
      <c r="BY24" s="19">
        <f>COUNTIF('Grade 12 Div. 2'!$B$7:$B$102,$A24)</f>
        <v>0</v>
      </c>
      <c r="BZ24" s="18">
        <f>COUNTIF('Grade 12 Div. 2'!$D$7:$D$102,$A24)</f>
        <v>0</v>
      </c>
      <c r="CA24" s="19">
        <f>COUNTIF('Grade 12 Div. 2 North'!$B$7:$B$103,$A24)</f>
        <v>1</v>
      </c>
      <c r="CB24" s="18">
        <f>COUNTIF('Grade 12 Div. 2 North'!$D$7:$D$103,$A24)</f>
        <v>1</v>
      </c>
      <c r="CC24" s="19">
        <f>COUNTIF('Grade 12 Div. 3'!$B$7:$B$102,$A24)</f>
        <v>0</v>
      </c>
      <c r="CD24" s="18">
        <f>COUNTIF('Grade 12 Div. 3'!$D$7:$D$102,$A24)</f>
        <v>0</v>
      </c>
    </row>
    <row r="25" spans="1:82" ht="20.100000000000001" customHeight="1" x14ac:dyDescent="0.2">
      <c r="A25" s="21" t="s">
        <v>199</v>
      </c>
      <c r="B25" s="13">
        <f t="shared" si="0"/>
        <v>19</v>
      </c>
      <c r="C25" s="14">
        <f t="shared" si="1"/>
        <v>17</v>
      </c>
      <c r="D25" s="15">
        <f t="shared" si="2"/>
        <v>9</v>
      </c>
      <c r="E25" s="16">
        <f t="shared" si="2"/>
        <v>8</v>
      </c>
      <c r="F25" s="19">
        <f>COUNTIF('Men''s Premier League'!$B$7:$B$100,$A25)</f>
        <v>0</v>
      </c>
      <c r="G25" s="18">
        <f>COUNTIF('Men''s Premier League'!$D$7:$D$100,$A25)</f>
        <v>0</v>
      </c>
      <c r="H25" s="19">
        <f>COUNTIF('Men''s Premier Reserve'!$B$13:$B$106,$A25)</f>
        <v>0</v>
      </c>
      <c r="I25" s="18">
        <f>COUNTIF('Men''s Premier Reserve'!$D$13:$D$106,$A25)</f>
        <v>0</v>
      </c>
      <c r="J25" s="19">
        <f>COUNTIF('Men''s League One'!$B$7:$B$100,$A25)</f>
        <v>1</v>
      </c>
      <c r="K25" s="18">
        <f>COUNTIF('Men''s League One'!$D$7:$D$100,$A25)</f>
        <v>1</v>
      </c>
      <c r="L25" s="19">
        <f>COUNTIF('Men''s League Two'!$B$7:$B$100,$A25)</f>
        <v>2</v>
      </c>
      <c r="M25" s="18">
        <f>COUNTIF('Men''s League Two'!$D$7:$D$100,$A25)</f>
        <v>2</v>
      </c>
      <c r="N25" s="19">
        <f>COUNTIF('Men''s League Three'!$B$7:$B$100,$A25)</f>
        <v>1</v>
      </c>
      <c r="O25" s="18">
        <f>COUNTIF('Men''s League Three'!$D$7:$D$100,$A25)</f>
        <v>2</v>
      </c>
      <c r="P25" s="19">
        <f>COUNTIF('Men''s League Four'!$B$7:$B$100,$A25)</f>
        <v>3</v>
      </c>
      <c r="Q25" s="18">
        <f>COUNTIF('Men''s League Four'!$D$7:$D$100,$A25)</f>
        <v>1</v>
      </c>
      <c r="R25" s="19">
        <f>COUNTIF('Men''s League Five'!$B$7:$B$100,$A25)</f>
        <v>1</v>
      </c>
      <c r="S25" s="18">
        <f>COUNTIF('Men''s League Five'!$D$7:$D$100,$A25)</f>
        <v>0</v>
      </c>
      <c r="T25" s="19">
        <f>COUNTIF('Men''s League Six'!$B$7:$B$100,$A25)</f>
        <v>0</v>
      </c>
      <c r="U25" s="18">
        <f>COUNTIF('Men''s League Six'!$D$7:$D$100,$A25)</f>
        <v>1</v>
      </c>
      <c r="V25" s="19">
        <f>COUNTIF('Men''s League Seven'!$B$7:$B$100,$A25)</f>
        <v>1</v>
      </c>
      <c r="W25" s="18">
        <f>COUNTIF('Men''s League Seven'!$D$7:$D$100,$A25)</f>
        <v>1</v>
      </c>
      <c r="X25" s="20">
        <f t="shared" si="3"/>
        <v>4</v>
      </c>
      <c r="Y25" s="16">
        <f t="shared" si="4"/>
        <v>4</v>
      </c>
      <c r="Z25" s="17">
        <f>COUNTIF('Women''s Premier League'!$B$7:$B$100,$A25)</f>
        <v>1</v>
      </c>
      <c r="AA25" s="18">
        <f>COUNTIF('Women''s Premier League'!$D$7:$D$101,$A25)</f>
        <v>1</v>
      </c>
      <c r="AB25" s="17">
        <f>COUNTIF('Women''s League Two'!$B$7:$B$100,$A25)</f>
        <v>1</v>
      </c>
      <c r="AC25" s="18">
        <f>COUNTIF('Women''s League Two'!$D$7:$D$101,$A25)</f>
        <v>1</v>
      </c>
      <c r="AD25" s="17">
        <f>COUNTIF('Women''s League Three'!$B$8:$B$101,$A25)</f>
        <v>0</v>
      </c>
      <c r="AE25" s="18">
        <f>COUNTIF('Women''s League Three'!$D$8:$D$102,$A25)</f>
        <v>1</v>
      </c>
      <c r="AF25" s="17">
        <f>COUNTIF('Women''s League Four'!$B$7:$B$100,$A25)</f>
        <v>1</v>
      </c>
      <c r="AG25" s="18">
        <f>COUNTIF('Women''s League Four'!$D$7:$D$101,$A25)</f>
        <v>1</v>
      </c>
      <c r="AH25" s="17">
        <f>COUNTIF('Women''s League Five'!$B$8:$B$101,$A25)</f>
        <v>1</v>
      </c>
      <c r="AI25" s="18">
        <f>COUNTIF('Women''s League Five'!$D$8:$D$102,$A25)</f>
        <v>0</v>
      </c>
      <c r="AJ25" s="21" t="s">
        <v>199</v>
      </c>
      <c r="AK25" s="15">
        <f t="shared" si="5"/>
        <v>1</v>
      </c>
      <c r="AL25" s="16">
        <f t="shared" si="6"/>
        <v>1</v>
      </c>
      <c r="AM25" s="17">
        <f>COUNTIF('Grade 16 Girls Div 1'!$B$7:$B$81,$A25)</f>
        <v>0</v>
      </c>
      <c r="AN25" s="18">
        <f>COUNTIF('Grade 16 Girls Div 1'!$D$7:$D$81,$A25)</f>
        <v>0</v>
      </c>
      <c r="AO25" s="19"/>
      <c r="AP25" s="18"/>
      <c r="AQ25" s="19">
        <f>COUNTIF('Grade 14 Girls Div 1'!$B$7:$B$99,$A25)</f>
        <v>1</v>
      </c>
      <c r="AR25" s="18">
        <f>COUNTIF('Grade 14 Girls Div 1'!$D$7:$D$99,$A25)</f>
        <v>0</v>
      </c>
      <c r="AS25" s="19"/>
      <c r="AT25" s="18"/>
      <c r="AU25" s="19">
        <f>COUNTIF('Grade 12 Girls Div 1'!$B$7:$B$102,$A25)</f>
        <v>0</v>
      </c>
      <c r="AV25" s="18">
        <f>COUNTIF('Grade 12 Girls Div 1'!$D$7:$D$102,$A25)</f>
        <v>1</v>
      </c>
      <c r="AW25" s="22">
        <f t="shared" si="7"/>
        <v>5</v>
      </c>
      <c r="AX25" s="23">
        <f t="shared" si="8"/>
        <v>4</v>
      </c>
      <c r="AY25" s="19">
        <f>COUNTIF('Grade 16 Div. 1'!$B$34:$B$129,$A25)</f>
        <v>0</v>
      </c>
      <c r="AZ25" s="18">
        <f>COUNTIF('Grade 16 Div. 1'!$D$34:$D$129,$A25)</f>
        <v>0</v>
      </c>
      <c r="BA25" s="19">
        <f>COUNTIF('Grade 16 Div. 2'!$B$16:$B$111,$A25)</f>
        <v>0</v>
      </c>
      <c r="BB25" s="18">
        <f>COUNTIF('Grade 16 Div. 2'!$D$16:$D$111,$A25)</f>
        <v>0</v>
      </c>
      <c r="BC25" s="19">
        <f>COUNTIF('Grade 16 Div. 2 North'!$B$7:$B$102,$A25)</f>
        <v>0</v>
      </c>
      <c r="BD25" s="18">
        <f>COUNTIF('Grade 16 Div. 2 North'!$D$7:$D$102,$A25)</f>
        <v>0</v>
      </c>
      <c r="BE25" s="19">
        <f>COUNTIF('Grade 15 Div. 1'!$B$12:$B$107,$A25)</f>
        <v>0</v>
      </c>
      <c r="BF25" s="18">
        <f>COUNTIF('Grade 15 Div. 1'!$D$12:$D$107,$A25)</f>
        <v>0</v>
      </c>
      <c r="BG25" s="19">
        <f>COUNTIF('Grade 15 Div. 2'!$B$7:$B$102,$A25)</f>
        <v>2</v>
      </c>
      <c r="BH25" s="18">
        <f>COUNTIF('Grade 15 Div. 2'!$D$7:$D$102,$A25)</f>
        <v>1</v>
      </c>
      <c r="BI25" s="19">
        <f>COUNTIF('Grade 15 Div. 2 North'!$B$7:$B$102,$A25)</f>
        <v>0</v>
      </c>
      <c r="BJ25" s="18">
        <f>COUNTIF('Grade 15 Div. 2 North'!$D$7:$D$102,$A25)</f>
        <v>0</v>
      </c>
      <c r="BK25" s="19">
        <f>COUNTIF('Grade 14 Div. 1'!$B$7:$B$102,$A25)</f>
        <v>0</v>
      </c>
      <c r="BL25" s="18">
        <f>COUNTIF('Grade 14 Div. 1'!$D$7:$D$102,$A25)</f>
        <v>0</v>
      </c>
      <c r="BM25" s="19">
        <f>COUNTIF('Grade 14 Div. 2'!$B$7:$B$103,$A25)</f>
        <v>0</v>
      </c>
      <c r="BN25" s="18">
        <f>COUNTIF('Grade 14 Div. 2'!$D$7:$D$103,$A25)</f>
        <v>0</v>
      </c>
      <c r="BO25" s="19">
        <f>COUNTIF('Grade 14 Div. 2 North'!$B$7:$B$102,$A25)</f>
        <v>0</v>
      </c>
      <c r="BP25" s="18">
        <f>COUNTIF('Grade 14 Div. 2 North'!$D$7:$D$102,$A25)</f>
        <v>0</v>
      </c>
      <c r="BQ25" s="19">
        <f>COUNTIF('Grade 13 Div. 1'!$B$10:$B$105,$A25)</f>
        <v>0</v>
      </c>
      <c r="BR25" s="18">
        <f>COUNTIF('Grade 13 Div. 1'!$D$10:$D$105,$A25)</f>
        <v>0</v>
      </c>
      <c r="BS25" s="19">
        <f>COUNTIF('Grade 13 Div. 2'!$B$7:$B$102,$A25)</f>
        <v>2</v>
      </c>
      <c r="BT25" s="18">
        <f>COUNTIF('Grade 13 Div. 2'!$D$7:$D$102,$A25)</f>
        <v>1</v>
      </c>
      <c r="BU25" s="19">
        <f>COUNTIF('Grade 13 Div. 2 North'!$B$7:$B$102,$A25)</f>
        <v>0</v>
      </c>
      <c r="BV25" s="18">
        <f>COUNTIF('Grade 13 Div. 2 North'!$D$7:$D$102,$A25)</f>
        <v>0</v>
      </c>
      <c r="BW25" s="19">
        <f>COUNTIF('Grade 12 Div. 1'!$B$7:$B$102,$A25)</f>
        <v>0</v>
      </c>
      <c r="BX25" s="18">
        <f>COUNTIF('Grade 12 Div. 1'!$D$7:$D$102,$A25)</f>
        <v>0</v>
      </c>
      <c r="BY25" s="19">
        <f>COUNTIF('Grade 12 Div. 2'!$B$7:$B$102,$A25)</f>
        <v>1</v>
      </c>
      <c r="BZ25" s="18">
        <f>COUNTIF('Grade 12 Div. 2'!$D$7:$D$102,$A25)</f>
        <v>1</v>
      </c>
      <c r="CA25" s="19">
        <f>COUNTIF('Grade 12 Div. 2 North'!$B$7:$B$103,$A25)</f>
        <v>0</v>
      </c>
      <c r="CB25" s="18">
        <f>COUNTIF('Grade 12 Div. 2 North'!$D$7:$D$103,$A25)</f>
        <v>0</v>
      </c>
      <c r="CC25" s="19">
        <f>COUNTIF('Grade 12 Div. 3'!$B$7:$B$102,$A25)</f>
        <v>0</v>
      </c>
      <c r="CD25" s="18">
        <f>COUNTIF('Grade 12 Div. 3'!$D$7:$D$102,$A25)</f>
        <v>1</v>
      </c>
    </row>
    <row r="26" spans="1:82" ht="20.100000000000001" customHeight="1" x14ac:dyDescent="0.2">
      <c r="A26" s="21" t="s">
        <v>200</v>
      </c>
      <c r="B26" s="13">
        <f t="shared" si="0"/>
        <v>27</v>
      </c>
      <c r="C26" s="14">
        <f t="shared" si="1"/>
        <v>24</v>
      </c>
      <c r="D26" s="15">
        <f t="shared" si="2"/>
        <v>8</v>
      </c>
      <c r="E26" s="16">
        <f t="shared" si="2"/>
        <v>8</v>
      </c>
      <c r="F26" s="19">
        <f>COUNTIF('Men''s Premier League'!$B$7:$B$100,$A26)</f>
        <v>0</v>
      </c>
      <c r="G26" s="18">
        <f>COUNTIF('Men''s Premier League'!$D$7:$D$100,$A26)</f>
        <v>0</v>
      </c>
      <c r="H26" s="19">
        <f>COUNTIF('Men''s Premier Reserve'!$B$13:$B$106,$A26)</f>
        <v>0</v>
      </c>
      <c r="I26" s="18">
        <f>COUNTIF('Men''s Premier Reserve'!$D$13:$D$106,$A26)</f>
        <v>0</v>
      </c>
      <c r="J26" s="19">
        <f>COUNTIF('Men''s League One'!$B$7:$B$100,$A26)</f>
        <v>1</v>
      </c>
      <c r="K26" s="18">
        <f>COUNTIF('Men''s League One'!$D$7:$D$100,$A26)</f>
        <v>2</v>
      </c>
      <c r="L26" s="19">
        <f>COUNTIF('Men''s League Two'!$B$7:$B$100,$A26)</f>
        <v>3</v>
      </c>
      <c r="M26" s="18">
        <f>COUNTIF('Men''s League Two'!$D$7:$D$100,$A26)</f>
        <v>1</v>
      </c>
      <c r="N26" s="19">
        <f>COUNTIF('Men''s League Three'!$B$7:$B$100,$A26)</f>
        <v>2</v>
      </c>
      <c r="O26" s="18">
        <f>COUNTIF('Men''s League Three'!$D$7:$D$100,$A26)</f>
        <v>1</v>
      </c>
      <c r="P26" s="19">
        <f>COUNTIF('Men''s League Four'!$B$7:$B$100,$A26)</f>
        <v>0</v>
      </c>
      <c r="Q26" s="18">
        <f>COUNTIF('Men''s League Four'!$D$7:$D$100,$A26)</f>
        <v>0</v>
      </c>
      <c r="R26" s="19">
        <f>COUNTIF('Men''s League Five'!$B$7:$B$100,$A26)</f>
        <v>1</v>
      </c>
      <c r="S26" s="18">
        <f>COUNTIF('Men''s League Five'!$D$7:$D$100,$A26)</f>
        <v>3</v>
      </c>
      <c r="T26" s="19">
        <f>COUNTIF('Men''s League Six'!$B$7:$B$100,$A26)</f>
        <v>0</v>
      </c>
      <c r="U26" s="18">
        <f>COUNTIF('Men''s League Six'!$D$7:$D$100,$A26)</f>
        <v>0</v>
      </c>
      <c r="V26" s="19">
        <f>COUNTIF('Men''s League Seven'!$B$7:$B$100,$A26)</f>
        <v>1</v>
      </c>
      <c r="W26" s="18">
        <f>COUNTIF('Men''s League Seven'!$D$7:$D$100,$A26)</f>
        <v>1</v>
      </c>
      <c r="X26" s="20">
        <f t="shared" si="3"/>
        <v>4</v>
      </c>
      <c r="Y26" s="16">
        <f t="shared" si="4"/>
        <v>2</v>
      </c>
      <c r="Z26" s="17">
        <f>COUNTIF('Women''s Premier League'!$B$7:$B$100,$A26)</f>
        <v>0</v>
      </c>
      <c r="AA26" s="18">
        <f>COUNTIF('Women''s Premier League'!$D$7:$D$101,$A26)</f>
        <v>0</v>
      </c>
      <c r="AB26" s="17">
        <f>COUNTIF('Women''s League Two'!$B$7:$B$100,$A26)</f>
        <v>1</v>
      </c>
      <c r="AC26" s="18">
        <f>COUNTIF('Women''s League Two'!$D$7:$D$101,$A26)</f>
        <v>0</v>
      </c>
      <c r="AD26" s="17">
        <f>COUNTIF('Women''s League Three'!$B$8:$B$101,$A26)</f>
        <v>2</v>
      </c>
      <c r="AE26" s="18">
        <f>COUNTIF('Women''s League Three'!$D$8:$D$102,$A26)</f>
        <v>1</v>
      </c>
      <c r="AF26" s="17">
        <f>COUNTIF('Women''s League Four'!$B$7:$B$100,$A26)</f>
        <v>1</v>
      </c>
      <c r="AG26" s="18">
        <f>COUNTIF('Women''s League Four'!$D$7:$D$101,$A26)</f>
        <v>1</v>
      </c>
      <c r="AH26" s="17">
        <f>COUNTIF('Women''s League Five'!$B$8:$B$101,$A26)</f>
        <v>0</v>
      </c>
      <c r="AI26" s="18">
        <f>COUNTIF('Women''s League Five'!$D$8:$D$102,$A26)</f>
        <v>0</v>
      </c>
      <c r="AJ26" s="21" t="s">
        <v>201</v>
      </c>
      <c r="AK26" s="15">
        <f t="shared" si="5"/>
        <v>1</v>
      </c>
      <c r="AL26" s="16">
        <f t="shared" si="6"/>
        <v>2</v>
      </c>
      <c r="AM26" s="17">
        <f>COUNTIF('Grade 16 Girls Div 1'!$B$7:$B$81,$A26)</f>
        <v>1</v>
      </c>
      <c r="AN26" s="18">
        <f>COUNTIF('Grade 16 Girls Div 1'!$D$7:$D$81,$A26)</f>
        <v>2</v>
      </c>
      <c r="AO26" s="19"/>
      <c r="AP26" s="18"/>
      <c r="AQ26" s="19">
        <f>COUNTIF('Grade 14 Girls Div 1'!$B$7:$B$99,$A26)</f>
        <v>0</v>
      </c>
      <c r="AR26" s="18">
        <f>COUNTIF('Grade 14 Girls Div 1'!$D$7:$D$99,$A26)</f>
        <v>0</v>
      </c>
      <c r="AS26" s="19"/>
      <c r="AT26" s="18"/>
      <c r="AU26" s="19">
        <f>COUNTIF('Grade 12 Girls Div 1'!$B$7:$B$102,$A26)</f>
        <v>0</v>
      </c>
      <c r="AV26" s="18">
        <f>COUNTIF('Grade 12 Girls Div 1'!$D$7:$D$102,$A26)</f>
        <v>0</v>
      </c>
      <c r="AW26" s="22">
        <f t="shared" si="7"/>
        <v>14</v>
      </c>
      <c r="AX26" s="23">
        <f t="shared" si="8"/>
        <v>12</v>
      </c>
      <c r="AY26" s="19">
        <f>COUNTIF('Grade 16 Div. 1'!$B$34:$B$129,$A26)</f>
        <v>0</v>
      </c>
      <c r="AZ26" s="18">
        <f>COUNTIF('Grade 16 Div. 1'!$D$34:$D$129,$A26)</f>
        <v>0</v>
      </c>
      <c r="BA26" s="19">
        <f>COUNTIF('Grade 16 Div. 2'!$B$16:$B$111,$A26)</f>
        <v>2</v>
      </c>
      <c r="BB26" s="18">
        <f>COUNTIF('Grade 16 Div. 2'!$D$16:$D$111,$A26)</f>
        <v>0</v>
      </c>
      <c r="BC26" s="19">
        <f>COUNTIF('Grade 16 Div. 2 North'!$B$7:$B$102,$A26)</f>
        <v>0</v>
      </c>
      <c r="BD26" s="18">
        <f>COUNTIF('Grade 16 Div. 2 North'!$D$7:$D$102,$A26)</f>
        <v>0</v>
      </c>
      <c r="BE26" s="19">
        <f>COUNTIF('Grade 15 Div. 1'!$B$12:$B$107,$A26)</f>
        <v>0</v>
      </c>
      <c r="BF26" s="18">
        <f>COUNTIF('Grade 15 Div. 1'!$D$12:$D$107,$A26)</f>
        <v>0</v>
      </c>
      <c r="BG26" s="19">
        <f>COUNTIF('Grade 15 Div. 2'!$B$7:$B$102,$A26)</f>
        <v>1</v>
      </c>
      <c r="BH26" s="18">
        <f>COUNTIF('Grade 15 Div. 2'!$D$7:$D$102,$A26)</f>
        <v>1</v>
      </c>
      <c r="BI26" s="19">
        <f>COUNTIF('Grade 15 Div. 2 North'!$B$7:$B$102,$A26)</f>
        <v>0</v>
      </c>
      <c r="BJ26" s="18">
        <f>COUNTIF('Grade 15 Div. 2 North'!$D$7:$D$102,$A26)</f>
        <v>1</v>
      </c>
      <c r="BK26" s="19">
        <f>COUNTIF('Grade 14 Div. 1'!$B$7:$B$102,$A26)</f>
        <v>0</v>
      </c>
      <c r="BL26" s="18">
        <f>COUNTIF('Grade 14 Div. 1'!$D$7:$D$102,$A26)</f>
        <v>0</v>
      </c>
      <c r="BM26" s="19">
        <f>COUNTIF('Grade 14 Div. 2'!$B$7:$B$103,$A26)</f>
        <v>2</v>
      </c>
      <c r="BN26" s="18">
        <f>COUNTIF('Grade 14 Div. 2'!$D$7:$D$103,$A26)</f>
        <v>2</v>
      </c>
      <c r="BO26" s="19">
        <f>COUNTIF('Grade 14 Div. 2 North'!$B$7:$B$102,$A26)</f>
        <v>1</v>
      </c>
      <c r="BP26" s="18">
        <f>COUNTIF('Grade 14 Div. 2 North'!$D$7:$D$102,$A26)</f>
        <v>1</v>
      </c>
      <c r="BQ26" s="19">
        <f>COUNTIF('Grade 13 Div. 1'!$B$10:$B$105,$A26)</f>
        <v>1</v>
      </c>
      <c r="BR26" s="18">
        <f>COUNTIF('Grade 13 Div. 1'!$D$10:$D$105,$A26)</f>
        <v>0</v>
      </c>
      <c r="BS26" s="19">
        <f>COUNTIF('Grade 13 Div. 2'!$B$7:$B$102,$A26)</f>
        <v>0</v>
      </c>
      <c r="BT26" s="18">
        <f>COUNTIF('Grade 13 Div. 2'!$D$7:$D$102,$A26)</f>
        <v>0</v>
      </c>
      <c r="BU26" s="19">
        <f>COUNTIF('Grade 13 Div. 2 North'!$B$7:$B$102,$A26)</f>
        <v>3</v>
      </c>
      <c r="BV26" s="18">
        <f>COUNTIF('Grade 13 Div. 2 North'!$D$7:$D$102,$A26)</f>
        <v>2</v>
      </c>
      <c r="BW26" s="19">
        <f>COUNTIF('Grade 12 Div. 1'!$B$7:$B$102,$A26)</f>
        <v>0</v>
      </c>
      <c r="BX26" s="18">
        <f>COUNTIF('Grade 12 Div. 1'!$D$7:$D$102,$A26)</f>
        <v>0</v>
      </c>
      <c r="BY26" s="19">
        <f>COUNTIF('Grade 12 Div. 2'!$B$7:$B$102,$A26)</f>
        <v>0</v>
      </c>
      <c r="BZ26" s="18">
        <f>COUNTIF('Grade 12 Div. 2'!$D$7:$D$102,$A26)</f>
        <v>0</v>
      </c>
      <c r="CA26" s="19">
        <f>COUNTIF('Grade 12 Div. 2 North'!$B$7:$B$103,$A26)</f>
        <v>4</v>
      </c>
      <c r="CB26" s="18">
        <f>COUNTIF('Grade 12 Div. 2 North'!$D$7:$D$103,$A26)</f>
        <v>4</v>
      </c>
      <c r="CC26" s="19">
        <f>COUNTIF('Grade 12 Div. 3'!$B$7:$B$102,$A26)</f>
        <v>0</v>
      </c>
      <c r="CD26" s="18">
        <f>COUNTIF('Grade 12 Div. 3'!$D$7:$D$102,$A26)</f>
        <v>1</v>
      </c>
    </row>
    <row r="27" spans="1:82" ht="20.100000000000001" customHeight="1" x14ac:dyDescent="0.2">
      <c r="A27" s="21" t="s">
        <v>202</v>
      </c>
      <c r="B27" s="13">
        <f t="shared" si="0"/>
        <v>14</v>
      </c>
      <c r="C27" s="14">
        <f t="shared" si="1"/>
        <v>11</v>
      </c>
      <c r="D27" s="15">
        <f t="shared" si="2"/>
        <v>4</v>
      </c>
      <c r="E27" s="16">
        <f t="shared" si="2"/>
        <v>3</v>
      </c>
      <c r="F27" s="19">
        <f>COUNTIF('Men''s Premier League'!$B$7:$B$100,$A27)</f>
        <v>0</v>
      </c>
      <c r="G27" s="18">
        <f>COUNTIF('Men''s Premier League'!$D$7:$D$100,$A27)</f>
        <v>0</v>
      </c>
      <c r="H27" s="19">
        <f>COUNTIF('Men''s Premier Reserve'!$B$13:$B$106,$A27)</f>
        <v>0</v>
      </c>
      <c r="I27" s="18">
        <f>COUNTIF('Men''s Premier Reserve'!$D$13:$D$106,$A27)</f>
        <v>0</v>
      </c>
      <c r="J27" s="19">
        <f>COUNTIF('Men''s League One'!$B$7:$B$100,$A27)</f>
        <v>1</v>
      </c>
      <c r="K27" s="18">
        <f>COUNTIF('Men''s League One'!$D$7:$D$100,$A27)</f>
        <v>1</v>
      </c>
      <c r="L27" s="19">
        <f>COUNTIF('Men''s League Two'!$B$7:$B$100,$A27)</f>
        <v>0</v>
      </c>
      <c r="M27" s="18">
        <f>COUNTIF('Men''s League Two'!$D$7:$D$100,$A27)</f>
        <v>0</v>
      </c>
      <c r="N27" s="19">
        <f>COUNTIF('Men''s League Three'!$B$7:$B$100,$A27)</f>
        <v>0</v>
      </c>
      <c r="O27" s="18">
        <f>COUNTIF('Men''s League Three'!$D$7:$D$100,$A27)</f>
        <v>0</v>
      </c>
      <c r="P27" s="19">
        <f>COUNTIF('Men''s League Four'!$B$7:$B$100,$A27)</f>
        <v>1</v>
      </c>
      <c r="Q27" s="18">
        <f>COUNTIF('Men''s League Four'!$D$7:$D$100,$A27)</f>
        <v>0</v>
      </c>
      <c r="R27" s="19">
        <f>COUNTIF('Men''s League Five'!$B$7:$B$100,$A27)</f>
        <v>0</v>
      </c>
      <c r="S27" s="18">
        <f>COUNTIF('Men''s League Five'!$D$7:$D$100,$A27)</f>
        <v>0</v>
      </c>
      <c r="T27" s="19">
        <f>COUNTIF('Men''s League Six'!$B$7:$B$100,$A27)</f>
        <v>1</v>
      </c>
      <c r="U27" s="18">
        <f>COUNTIF('Men''s League Six'!$D$7:$D$100,$A27)</f>
        <v>1</v>
      </c>
      <c r="V27" s="19">
        <f>COUNTIF('Men''s League Seven'!$B$7:$B$100,$A27)</f>
        <v>1</v>
      </c>
      <c r="W27" s="18">
        <f>COUNTIF('Men''s League Seven'!$D$7:$D$100,$A27)</f>
        <v>1</v>
      </c>
      <c r="X27" s="20">
        <f t="shared" si="3"/>
        <v>1</v>
      </c>
      <c r="Y27" s="16">
        <f t="shared" si="4"/>
        <v>1</v>
      </c>
      <c r="Z27" s="17">
        <f>COUNTIF('Women''s Premier League'!$B$7:$B$100,$A27)</f>
        <v>0</v>
      </c>
      <c r="AA27" s="18">
        <f>COUNTIF('Women''s Premier League'!$D$7:$D$101,$A27)</f>
        <v>0</v>
      </c>
      <c r="AB27" s="17">
        <f>COUNTIF('Women''s League Two'!$B$7:$B$100,$A27)</f>
        <v>1</v>
      </c>
      <c r="AC27" s="18">
        <f>COUNTIF('Women''s League Two'!$D$7:$D$101,$A27)</f>
        <v>1</v>
      </c>
      <c r="AD27" s="17">
        <f>COUNTIF('Women''s League Three'!$B$8:$B$101,$A27)</f>
        <v>0</v>
      </c>
      <c r="AE27" s="18">
        <f>COUNTIF('Women''s League Three'!$D$8:$D$102,$A27)</f>
        <v>0</v>
      </c>
      <c r="AF27" s="17">
        <f>COUNTIF('Women''s League Four'!$B$7:$B$100,$A27)</f>
        <v>0</v>
      </c>
      <c r="AG27" s="18">
        <f>COUNTIF('Women''s League Four'!$D$7:$D$101,$A27)</f>
        <v>0</v>
      </c>
      <c r="AH27" s="17">
        <f>COUNTIF('Women''s League Five'!$B$8:$B$101,$A27)</f>
        <v>0</v>
      </c>
      <c r="AI27" s="18">
        <f>COUNTIF('Women''s League Five'!$D$8:$D$102,$A27)</f>
        <v>0</v>
      </c>
      <c r="AJ27" s="21" t="s">
        <v>203</v>
      </c>
      <c r="AK27" s="15">
        <f t="shared" si="5"/>
        <v>1</v>
      </c>
      <c r="AL27" s="16">
        <f t="shared" si="6"/>
        <v>1</v>
      </c>
      <c r="AM27" s="17">
        <f>COUNTIF('Grade 16 Girls Div 1'!$B$7:$B$81,$A27)</f>
        <v>0</v>
      </c>
      <c r="AN27" s="18">
        <f>COUNTIF('Grade 16 Girls Div 1'!$D$7:$D$81,$A27)</f>
        <v>0</v>
      </c>
      <c r="AO27" s="19"/>
      <c r="AP27" s="18"/>
      <c r="AQ27" s="19">
        <f>COUNTIF('Grade 14 Girls Div 1'!$B$7:$B$99,$A27)</f>
        <v>0</v>
      </c>
      <c r="AR27" s="18">
        <f>COUNTIF('Grade 14 Girls Div 1'!$D$7:$D$99,$A27)</f>
        <v>0</v>
      </c>
      <c r="AS27" s="19"/>
      <c r="AT27" s="18"/>
      <c r="AU27" s="19">
        <f>COUNTIF('Grade 12 Girls Div 1'!$B$7:$B$102,$A27)</f>
        <v>1</v>
      </c>
      <c r="AV27" s="18">
        <f>COUNTIF('Grade 12 Girls Div 1'!$D$7:$D$102,$A27)</f>
        <v>1</v>
      </c>
      <c r="AW27" s="22">
        <f t="shared" si="7"/>
        <v>8</v>
      </c>
      <c r="AX27" s="23">
        <f t="shared" si="8"/>
        <v>6</v>
      </c>
      <c r="AY27" s="19">
        <f>COUNTIF('Grade 16 Div. 1'!$B$34:$B$129,$A27)</f>
        <v>0</v>
      </c>
      <c r="AZ27" s="18">
        <f>COUNTIF('Grade 16 Div. 1'!$D$34:$D$129,$A27)</f>
        <v>0</v>
      </c>
      <c r="BA27" s="19">
        <f>COUNTIF('Grade 16 Div. 2'!$B$16:$B$111,$A27)</f>
        <v>0</v>
      </c>
      <c r="BB27" s="18">
        <f>COUNTIF('Grade 16 Div. 2'!$D$16:$D$111,$A27)</f>
        <v>0</v>
      </c>
      <c r="BC27" s="19">
        <f>COUNTIF('Grade 16 Div. 2 North'!$B$7:$B$102,$A27)</f>
        <v>0</v>
      </c>
      <c r="BD27" s="18">
        <f>COUNTIF('Grade 16 Div. 2 North'!$D$7:$D$102,$A27)</f>
        <v>0</v>
      </c>
      <c r="BE27" s="19">
        <f>COUNTIF('Grade 15 Div. 1'!$B$12:$B$107,$A27)</f>
        <v>0</v>
      </c>
      <c r="BF27" s="18">
        <f>COUNTIF('Grade 15 Div. 1'!$D$12:$D$107,$A27)</f>
        <v>0</v>
      </c>
      <c r="BG27" s="19">
        <f>COUNTIF('Grade 15 Div. 2'!$B$7:$B$102,$A27)</f>
        <v>0</v>
      </c>
      <c r="BH27" s="18">
        <f>COUNTIF('Grade 15 Div. 2'!$D$7:$D$102,$A27)</f>
        <v>0</v>
      </c>
      <c r="BI27" s="19">
        <f>COUNTIF('Grade 15 Div. 2 North'!$B$7:$B$102,$A27)</f>
        <v>0</v>
      </c>
      <c r="BJ27" s="18">
        <f>COUNTIF('Grade 15 Div. 2 North'!$D$7:$D$102,$A27)</f>
        <v>0</v>
      </c>
      <c r="BK27" s="19">
        <f>COUNTIF('Grade 14 Div. 1'!$B$7:$B$102,$A27)</f>
        <v>0</v>
      </c>
      <c r="BL27" s="18">
        <f>COUNTIF('Grade 14 Div. 1'!$D$7:$D$102,$A27)</f>
        <v>0</v>
      </c>
      <c r="BM27" s="19">
        <f>COUNTIF('Grade 14 Div. 2'!$B$7:$B$103,$A27)</f>
        <v>0</v>
      </c>
      <c r="BN27" s="18">
        <f>COUNTIF('Grade 14 Div. 2'!$D$7:$D$103,$A27)</f>
        <v>0</v>
      </c>
      <c r="BO27" s="19">
        <f>COUNTIF('Grade 14 Div. 2 North'!$B$7:$B$102,$A27)</f>
        <v>1</v>
      </c>
      <c r="BP27" s="18">
        <f>COUNTIF('Grade 14 Div. 2 North'!$D$7:$D$102,$A27)</f>
        <v>1</v>
      </c>
      <c r="BQ27" s="19">
        <f>COUNTIF('Grade 13 Div. 1'!$B$10:$B$105,$A27)</f>
        <v>0</v>
      </c>
      <c r="BR27" s="18">
        <f>COUNTIF('Grade 13 Div. 1'!$D$10:$D$105,$A27)</f>
        <v>0</v>
      </c>
      <c r="BS27" s="19">
        <f>COUNTIF('Grade 13 Div. 2'!$B$7:$B$102,$A27)</f>
        <v>0</v>
      </c>
      <c r="BT27" s="18">
        <f>COUNTIF('Grade 13 Div. 2'!$D$7:$D$102,$A27)</f>
        <v>0</v>
      </c>
      <c r="BU27" s="19">
        <f>COUNTIF('Grade 13 Div. 2 North'!$B$7:$B$102,$A27)</f>
        <v>2</v>
      </c>
      <c r="BV27" s="18">
        <f>COUNTIF('Grade 13 Div. 2 North'!$D$7:$D$102,$A27)</f>
        <v>2</v>
      </c>
      <c r="BW27" s="19">
        <f>COUNTIF('Grade 12 Div. 1'!$B$7:$B$102,$A27)</f>
        <v>0</v>
      </c>
      <c r="BX27" s="18">
        <f>COUNTIF('Grade 12 Div. 1'!$D$7:$D$102,$A27)</f>
        <v>0</v>
      </c>
      <c r="BY27" s="19">
        <f>COUNTIF('Grade 12 Div. 2'!$B$7:$B$102,$A27)</f>
        <v>0</v>
      </c>
      <c r="BZ27" s="18">
        <f>COUNTIF('Grade 12 Div. 2'!$D$7:$D$102,$A27)</f>
        <v>0</v>
      </c>
      <c r="CA27" s="19">
        <f>COUNTIF('Grade 12 Div. 2 North'!$B$7:$B$103,$A27)</f>
        <v>5</v>
      </c>
      <c r="CB27" s="18">
        <f>COUNTIF('Grade 12 Div. 2 North'!$D$7:$D$103,$A27)</f>
        <v>3</v>
      </c>
      <c r="CC27" s="19">
        <f>COUNTIF('Grade 12 Div. 3'!$B$7:$B$102,$A27)</f>
        <v>0</v>
      </c>
      <c r="CD27" s="18">
        <f>COUNTIF('Grade 12 Div. 3'!$D$7:$D$102,$A27)</f>
        <v>0</v>
      </c>
    </row>
    <row r="28" spans="1:82" ht="20.100000000000001" customHeight="1" x14ac:dyDescent="0.2">
      <c r="A28" s="21" t="s">
        <v>204</v>
      </c>
      <c r="B28" s="13">
        <f t="shared" si="0"/>
        <v>45</v>
      </c>
      <c r="C28" s="14">
        <f t="shared" si="1"/>
        <v>35</v>
      </c>
      <c r="D28" s="15">
        <f t="shared" si="2"/>
        <v>15</v>
      </c>
      <c r="E28" s="16">
        <f t="shared" si="2"/>
        <v>13</v>
      </c>
      <c r="F28" s="19">
        <f>COUNTIF('Men''s Premier League'!$B$7:$B$100,$A28)</f>
        <v>3</v>
      </c>
      <c r="G28" s="18">
        <f>COUNTIF('Men''s Premier League'!$D$7:$D$100,$A28)</f>
        <v>2</v>
      </c>
      <c r="H28" s="19">
        <f>COUNTIF('Men''s Premier Reserve'!$B$13:$B$106,$A28)</f>
        <v>0</v>
      </c>
      <c r="I28" s="18">
        <f>COUNTIF('Men''s Premier Reserve'!$D$13:$D$106,$A28)</f>
        <v>1</v>
      </c>
      <c r="J28" s="19">
        <f>COUNTIF('Men''s League One'!$B$7:$B$100,$A28)</f>
        <v>2</v>
      </c>
      <c r="K28" s="18">
        <f>COUNTIF('Men''s League One'!$D$7:$D$100,$A28)</f>
        <v>1</v>
      </c>
      <c r="L28" s="19">
        <f>COUNTIF('Men''s League Two'!$B$7:$B$100,$A28)</f>
        <v>1</v>
      </c>
      <c r="M28" s="18">
        <f>COUNTIF('Men''s League Two'!$D$7:$D$100,$A28)</f>
        <v>0</v>
      </c>
      <c r="N28" s="19">
        <f>COUNTIF('Men''s League Three'!$B$7:$B$100,$A28)</f>
        <v>3</v>
      </c>
      <c r="O28" s="18">
        <f>COUNTIF('Men''s League Three'!$D$7:$D$100,$A28)</f>
        <v>2</v>
      </c>
      <c r="P28" s="19">
        <f>COUNTIF('Men''s League Four'!$B$7:$B$100,$A28)</f>
        <v>1</v>
      </c>
      <c r="Q28" s="18">
        <f>COUNTIF('Men''s League Four'!$D$7:$D$100,$A28)</f>
        <v>2</v>
      </c>
      <c r="R28" s="19">
        <f>COUNTIF('Men''s League Five'!$B$7:$B$100,$A28)</f>
        <v>2</v>
      </c>
      <c r="S28" s="18">
        <f>COUNTIF('Men''s League Five'!$D$7:$D$100,$A28)</f>
        <v>2</v>
      </c>
      <c r="T28" s="19">
        <f>COUNTIF('Men''s League Six'!$B$7:$B$100,$A28)</f>
        <v>2</v>
      </c>
      <c r="U28" s="18">
        <f>COUNTIF('Men''s League Six'!$D$7:$D$100,$A28)</f>
        <v>3</v>
      </c>
      <c r="V28" s="19">
        <f>COUNTIF('Men''s League Seven'!$B$7:$B$100,$A28)</f>
        <v>1</v>
      </c>
      <c r="W28" s="18">
        <f>COUNTIF('Men''s League Seven'!$D$7:$D$100,$A28)</f>
        <v>0</v>
      </c>
      <c r="X28" s="20">
        <f t="shared" si="3"/>
        <v>5</v>
      </c>
      <c r="Y28" s="16">
        <f t="shared" si="4"/>
        <v>5</v>
      </c>
      <c r="Z28" s="17">
        <f>COUNTIF('Women''s Premier League'!$B$7:$B$100,$A28)</f>
        <v>0</v>
      </c>
      <c r="AA28" s="18">
        <f>COUNTIF('Women''s Premier League'!$D$7:$D$101,$A28)</f>
        <v>0</v>
      </c>
      <c r="AB28" s="17">
        <f>COUNTIF('Women''s League Two'!$B$7:$B$100,$A28)</f>
        <v>1</v>
      </c>
      <c r="AC28" s="18">
        <f>COUNTIF('Women''s League Two'!$D$7:$D$101,$A28)</f>
        <v>1</v>
      </c>
      <c r="AD28" s="17">
        <f>COUNTIF('Women''s League Three'!$B$8:$B$101,$A28)</f>
        <v>2</v>
      </c>
      <c r="AE28" s="18">
        <f>COUNTIF('Women''s League Three'!$D$8:$D$102,$A28)</f>
        <v>3</v>
      </c>
      <c r="AF28" s="17">
        <f>COUNTIF('Women''s League Four'!$B$7:$B$100,$A28)</f>
        <v>1</v>
      </c>
      <c r="AG28" s="18">
        <f>COUNTIF('Women''s League Four'!$D$7:$D$101,$A28)</f>
        <v>1</v>
      </c>
      <c r="AH28" s="17">
        <f>COUNTIF('Women''s League Five'!$B$8:$B$101,$A28)</f>
        <v>1</v>
      </c>
      <c r="AI28" s="18">
        <f>COUNTIF('Women''s League Five'!$D$8:$D$102,$A28)</f>
        <v>0</v>
      </c>
      <c r="AJ28" s="21" t="s">
        <v>205</v>
      </c>
      <c r="AK28" s="15">
        <f t="shared" si="5"/>
        <v>2</v>
      </c>
      <c r="AL28" s="16">
        <f t="shared" si="6"/>
        <v>1</v>
      </c>
      <c r="AM28" s="17">
        <f>COUNTIF('Grade 16 Girls Div 1'!$B$7:$B$81,$A28)</f>
        <v>0</v>
      </c>
      <c r="AN28" s="18">
        <f>COUNTIF('Grade 16 Girls Div 1'!$D$7:$D$81,$A28)</f>
        <v>0</v>
      </c>
      <c r="AO28" s="19"/>
      <c r="AP28" s="18"/>
      <c r="AQ28" s="19">
        <f>COUNTIF('Grade 14 Girls Div 1'!$B$7:$B$99,$A28)</f>
        <v>0</v>
      </c>
      <c r="AR28" s="18">
        <f>COUNTIF('Grade 14 Girls Div 1'!$D$7:$D$99,$A28)</f>
        <v>0</v>
      </c>
      <c r="AS28" s="19"/>
      <c r="AT28" s="18"/>
      <c r="AU28" s="19">
        <f>COUNTIF('Grade 12 Girls Div 1'!$B$7:$B$102,$A28)</f>
        <v>2</v>
      </c>
      <c r="AV28" s="18">
        <f>COUNTIF('Grade 12 Girls Div 1'!$D$7:$D$102,$A28)</f>
        <v>1</v>
      </c>
      <c r="AW28" s="22">
        <f t="shared" si="7"/>
        <v>23</v>
      </c>
      <c r="AX28" s="23">
        <f t="shared" si="8"/>
        <v>16</v>
      </c>
      <c r="AY28" s="19">
        <f>COUNTIF('Grade 16 Div. 1'!$B$34:$B$129,$A28)</f>
        <v>0</v>
      </c>
      <c r="AZ28" s="18">
        <f>COUNTIF('Grade 16 Div. 1'!$D$34:$D$129,$A28)</f>
        <v>0</v>
      </c>
      <c r="BA28" s="19">
        <f>COUNTIF('Grade 16 Div. 2'!$B$16:$B$111,$A28)</f>
        <v>4</v>
      </c>
      <c r="BB28" s="18">
        <f>COUNTIF('Grade 16 Div. 2'!$D$16:$D$111,$A28)</f>
        <v>1</v>
      </c>
      <c r="BC28" s="19">
        <f>COUNTIF('Grade 16 Div. 2 North'!$B$7:$B$102,$A28)</f>
        <v>0</v>
      </c>
      <c r="BD28" s="18">
        <f>COUNTIF('Grade 16 Div. 2 North'!$D$7:$D$102,$A28)</f>
        <v>0</v>
      </c>
      <c r="BE28" s="19">
        <f>COUNTIF('Grade 15 Div. 1'!$B$12:$B$107,$A28)</f>
        <v>0</v>
      </c>
      <c r="BF28" s="18">
        <f>COUNTIF('Grade 15 Div. 1'!$D$12:$D$107,$A28)</f>
        <v>0</v>
      </c>
      <c r="BG28" s="19">
        <f>COUNTIF('Grade 15 Div. 2'!$B$7:$B$102,$A28)</f>
        <v>2</v>
      </c>
      <c r="BH28" s="18">
        <f>COUNTIF('Grade 15 Div. 2'!$D$7:$D$102,$A28)</f>
        <v>0</v>
      </c>
      <c r="BI28" s="19">
        <f>COUNTIF('Grade 15 Div. 2 North'!$B$7:$B$102,$A28)</f>
        <v>0</v>
      </c>
      <c r="BJ28" s="18">
        <f>COUNTIF('Grade 15 Div. 2 North'!$D$7:$D$102,$A28)</f>
        <v>0</v>
      </c>
      <c r="BK28" s="19">
        <f>COUNTIF('Grade 14 Div. 1'!$B$7:$B$102,$A28)</f>
        <v>3</v>
      </c>
      <c r="BL28" s="18">
        <f>COUNTIF('Grade 14 Div. 1'!$D$7:$D$102,$A28)</f>
        <v>1</v>
      </c>
      <c r="BM28" s="19">
        <f>COUNTIF('Grade 14 Div. 2'!$B$7:$B$103,$A28)</f>
        <v>1</v>
      </c>
      <c r="BN28" s="18">
        <f>COUNTIF('Grade 14 Div. 2'!$D$7:$D$103,$A28)</f>
        <v>3</v>
      </c>
      <c r="BO28" s="19">
        <f>COUNTIF('Grade 14 Div. 2 North'!$B$7:$B$102,$A28)</f>
        <v>0</v>
      </c>
      <c r="BP28" s="18">
        <f>COUNTIF('Grade 14 Div. 2 North'!$D$7:$D$102,$A28)</f>
        <v>0</v>
      </c>
      <c r="BQ28" s="19">
        <f>COUNTIF('Grade 13 Div. 1'!$B$10:$B$105,$A28)</f>
        <v>2</v>
      </c>
      <c r="BR28" s="18">
        <f>COUNTIF('Grade 13 Div. 1'!$D$10:$D$105,$A28)</f>
        <v>1</v>
      </c>
      <c r="BS28" s="19">
        <f>COUNTIF('Grade 13 Div. 2'!$B$7:$B$102,$A28)</f>
        <v>3</v>
      </c>
      <c r="BT28" s="18">
        <f>COUNTIF('Grade 13 Div. 2'!$D$7:$D$102,$A28)</f>
        <v>1</v>
      </c>
      <c r="BU28" s="19">
        <f>COUNTIF('Grade 13 Div. 2 North'!$B$7:$B$102,$A28)</f>
        <v>0</v>
      </c>
      <c r="BV28" s="18">
        <f>COUNTIF('Grade 13 Div. 2 North'!$D$7:$D$102,$A28)</f>
        <v>0</v>
      </c>
      <c r="BW28" s="19">
        <f>COUNTIF('Grade 12 Div. 1'!$B$7:$B$102,$A28)</f>
        <v>1</v>
      </c>
      <c r="BX28" s="18">
        <f>COUNTIF('Grade 12 Div. 1'!$D$7:$D$102,$A28)</f>
        <v>1</v>
      </c>
      <c r="BY28" s="19">
        <f>COUNTIF('Grade 12 Div. 2'!$B$7:$B$102,$A28)</f>
        <v>5</v>
      </c>
      <c r="BZ28" s="18">
        <f>COUNTIF('Grade 12 Div. 2'!$D$7:$D$102,$A28)</f>
        <v>6</v>
      </c>
      <c r="CA28" s="19">
        <f>COUNTIF('Grade 12 Div. 2 North'!$B$7:$B$103,$A28)</f>
        <v>0</v>
      </c>
      <c r="CB28" s="18">
        <f>COUNTIF('Grade 12 Div. 2 North'!$D$7:$D$103,$A28)</f>
        <v>0</v>
      </c>
      <c r="CC28" s="19">
        <f>COUNTIF('Grade 12 Div. 3'!$B$7:$B$102,$A28)</f>
        <v>2</v>
      </c>
      <c r="CD28" s="18">
        <f>COUNTIF('Grade 12 Div. 3'!$D$7:$D$102,$A28)</f>
        <v>2</v>
      </c>
    </row>
    <row r="29" spans="1:82" ht="20.100000000000001" customHeight="1" x14ac:dyDescent="0.2">
      <c r="A29" s="21" t="s">
        <v>206</v>
      </c>
      <c r="B29" s="13">
        <f t="shared" si="0"/>
        <v>4</v>
      </c>
      <c r="C29" s="14">
        <f t="shared" si="1"/>
        <v>5</v>
      </c>
      <c r="D29" s="15">
        <f t="shared" si="2"/>
        <v>4</v>
      </c>
      <c r="E29" s="16">
        <f t="shared" si="2"/>
        <v>5</v>
      </c>
      <c r="F29" s="19">
        <f>COUNTIF('Men''s Premier League'!$B$7:$B$100,$A29)</f>
        <v>0</v>
      </c>
      <c r="G29" s="18">
        <f>COUNTIF('Men''s Premier League'!$D$7:$D$100,$A29)</f>
        <v>0</v>
      </c>
      <c r="H29" s="19">
        <f>COUNTIF('Men''s Premier Reserve'!$B$13:$B$106,$A29)</f>
        <v>0</v>
      </c>
      <c r="I29" s="18">
        <f>COUNTIF('Men''s Premier Reserve'!$D$13:$D$106,$A29)</f>
        <v>0</v>
      </c>
      <c r="J29" s="19">
        <f>COUNTIF('Men''s League One'!$B$7:$B$100,$A29)</f>
        <v>1</v>
      </c>
      <c r="K29" s="18">
        <f>COUNTIF('Men''s League One'!$D$7:$D$100,$A29)</f>
        <v>1</v>
      </c>
      <c r="L29" s="19">
        <f>COUNTIF('Men''s League Two'!$B$7:$B$100,$A29)</f>
        <v>0</v>
      </c>
      <c r="M29" s="18">
        <f>COUNTIF('Men''s League Two'!$D$7:$D$100,$A29)</f>
        <v>1</v>
      </c>
      <c r="N29" s="19">
        <f>COUNTIF('Men''s League Three'!$B$7:$B$100,$A29)</f>
        <v>1</v>
      </c>
      <c r="O29" s="18">
        <f>COUNTIF('Men''s League Three'!$D$7:$D$100,$A29)</f>
        <v>2</v>
      </c>
      <c r="P29" s="19">
        <f>COUNTIF('Men''s League Four'!$B$7:$B$100,$A29)</f>
        <v>0</v>
      </c>
      <c r="Q29" s="18">
        <f>COUNTIF('Men''s League Four'!$D$7:$D$100,$A29)</f>
        <v>0</v>
      </c>
      <c r="R29" s="19">
        <f>COUNTIF('Men''s League Five'!$B$7:$B$100,$A29)</f>
        <v>2</v>
      </c>
      <c r="S29" s="18">
        <f>COUNTIF('Men''s League Five'!$D$7:$D$100,$A29)</f>
        <v>1</v>
      </c>
      <c r="T29" s="19">
        <f>COUNTIF('Men''s League Six'!$B$7:$B$100,$A29)</f>
        <v>0</v>
      </c>
      <c r="U29" s="18">
        <f>COUNTIF('Men''s League Six'!$D$7:$D$100,$A29)</f>
        <v>0</v>
      </c>
      <c r="V29" s="19">
        <f>COUNTIF('Men''s League Seven'!$B$7:$B$100,$A29)</f>
        <v>0</v>
      </c>
      <c r="W29" s="18">
        <f>COUNTIF('Men''s League Seven'!$D$7:$D$100,$A29)</f>
        <v>0</v>
      </c>
      <c r="X29" s="20">
        <f t="shared" si="3"/>
        <v>0</v>
      </c>
      <c r="Y29" s="16">
        <f t="shared" si="4"/>
        <v>0</v>
      </c>
      <c r="Z29" s="17">
        <f>COUNTIF('Women''s Premier League'!$B$7:$B$100,$A29)</f>
        <v>0</v>
      </c>
      <c r="AA29" s="18">
        <f>COUNTIF('Women''s Premier League'!$D$7:$D$101,$A29)</f>
        <v>0</v>
      </c>
      <c r="AB29" s="17">
        <f>COUNTIF('Women''s League Two'!$B$7:$B$100,$A29)</f>
        <v>0</v>
      </c>
      <c r="AC29" s="18">
        <f>COUNTIF('Women''s League Two'!$D$7:$D$101,$A29)</f>
        <v>0</v>
      </c>
      <c r="AD29" s="17">
        <f>COUNTIF('Women''s League Three'!$B$8:$B$101,$A29)</f>
        <v>0</v>
      </c>
      <c r="AE29" s="18">
        <f>COUNTIF('Women''s League Three'!$D$8:$D$102,$A29)</f>
        <v>0</v>
      </c>
      <c r="AF29" s="17">
        <f>COUNTIF('Women''s League Four'!$B$7:$B$100,$A29)</f>
        <v>0</v>
      </c>
      <c r="AG29" s="18">
        <f>COUNTIF('Women''s League Four'!$D$7:$D$101,$A29)</f>
        <v>0</v>
      </c>
      <c r="AH29" s="17">
        <f>COUNTIF('Women''s League Five'!$B$8:$B$101,$A29)</f>
        <v>0</v>
      </c>
      <c r="AI29" s="18">
        <f>COUNTIF('Women''s League Five'!$D$8:$D$102,$A29)</f>
        <v>0</v>
      </c>
      <c r="AJ29" s="21" t="s">
        <v>206</v>
      </c>
      <c r="AK29" s="15">
        <f t="shared" si="5"/>
        <v>0</v>
      </c>
      <c r="AL29" s="16">
        <f t="shared" si="6"/>
        <v>0</v>
      </c>
      <c r="AM29" s="17">
        <f>COUNTIF('Grade 16 Girls Div 1'!$B$7:$B$81,$A29)</f>
        <v>0</v>
      </c>
      <c r="AN29" s="18">
        <f>COUNTIF('Grade 16 Girls Div 1'!$D$7:$D$81,$A29)</f>
        <v>0</v>
      </c>
      <c r="AO29" s="19"/>
      <c r="AP29" s="18"/>
      <c r="AQ29" s="19">
        <f>COUNTIF('Grade 14 Girls Div 1'!$B$7:$B$99,$A29)</f>
        <v>0</v>
      </c>
      <c r="AR29" s="18">
        <f>COUNTIF('Grade 14 Girls Div 1'!$D$7:$D$99,$A29)</f>
        <v>0</v>
      </c>
      <c r="AS29" s="19"/>
      <c r="AT29" s="18"/>
      <c r="AU29" s="19">
        <f>COUNTIF('Grade 12 Girls Div 1'!$B$7:$B$102,$A29)</f>
        <v>0</v>
      </c>
      <c r="AV29" s="18">
        <f>COUNTIF('Grade 12 Girls Div 1'!$D$7:$D$102,$A29)</f>
        <v>0</v>
      </c>
      <c r="AW29" s="22">
        <f t="shared" si="7"/>
        <v>0</v>
      </c>
      <c r="AX29" s="23">
        <f t="shared" si="8"/>
        <v>0</v>
      </c>
      <c r="AY29" s="19">
        <f>COUNTIF('Grade 16 Div. 1'!$B$34:$B$129,$A29)</f>
        <v>0</v>
      </c>
      <c r="AZ29" s="18">
        <f>COUNTIF('Grade 16 Div. 1'!$D$34:$D$129,$A29)</f>
        <v>0</v>
      </c>
      <c r="BA29" s="19">
        <f>COUNTIF('Grade 16 Div. 2'!$B$16:$B$111,$A29)</f>
        <v>0</v>
      </c>
      <c r="BB29" s="18">
        <f>COUNTIF('Grade 16 Div. 2'!$D$16:$D$111,$A29)</f>
        <v>0</v>
      </c>
      <c r="BC29" s="19">
        <f>COUNTIF('Grade 16 Div. 2 North'!$B$7:$B$102,$A29)</f>
        <v>0</v>
      </c>
      <c r="BD29" s="18">
        <f>COUNTIF('Grade 16 Div. 2 North'!$D$7:$D$102,$A29)</f>
        <v>0</v>
      </c>
      <c r="BE29" s="19">
        <f>COUNTIF('Grade 15 Div. 1'!$B$12:$B$107,$A29)</f>
        <v>0</v>
      </c>
      <c r="BF29" s="18">
        <f>COUNTIF('Grade 15 Div. 1'!$D$12:$D$107,$A29)</f>
        <v>0</v>
      </c>
      <c r="BG29" s="19">
        <f>COUNTIF('Grade 15 Div. 2'!$B$7:$B$102,$A29)</f>
        <v>0</v>
      </c>
      <c r="BH29" s="18">
        <f>COUNTIF('Grade 15 Div. 2'!$D$7:$D$102,$A29)</f>
        <v>0</v>
      </c>
      <c r="BI29" s="19">
        <f>COUNTIF('Grade 15 Div. 2 North'!$B$7:$B$102,$A29)</f>
        <v>0</v>
      </c>
      <c r="BJ29" s="18">
        <f>COUNTIF('Grade 15 Div. 2 North'!$D$7:$D$102,$A29)</f>
        <v>0</v>
      </c>
      <c r="BK29" s="19">
        <f>COUNTIF('Grade 14 Div. 1'!$B$7:$B$102,$A29)</f>
        <v>0</v>
      </c>
      <c r="BL29" s="18">
        <f>COUNTIF('Grade 14 Div. 1'!$D$7:$D$102,$A29)</f>
        <v>0</v>
      </c>
      <c r="BM29" s="19">
        <f>COUNTIF('Grade 14 Div. 2'!$B$7:$B$103,$A29)</f>
        <v>0</v>
      </c>
      <c r="BN29" s="18">
        <f>COUNTIF('Grade 14 Div. 2'!$D$7:$D$103,$A29)</f>
        <v>0</v>
      </c>
      <c r="BO29" s="19">
        <f>COUNTIF('Grade 14 Div. 2 North'!$B$7:$B$102,$A29)</f>
        <v>0</v>
      </c>
      <c r="BP29" s="18">
        <f>COUNTIF('Grade 14 Div. 2 North'!$D$7:$D$102,$A29)</f>
        <v>0</v>
      </c>
      <c r="BQ29" s="19">
        <f>COUNTIF('Grade 13 Div. 1'!$B$10:$B$105,$A29)</f>
        <v>0</v>
      </c>
      <c r="BR29" s="18">
        <f>COUNTIF('Grade 13 Div. 1'!$D$10:$D$105,$A29)</f>
        <v>0</v>
      </c>
      <c r="BS29" s="19">
        <f>COUNTIF('Grade 13 Div. 2'!$B$7:$B$102,$A29)</f>
        <v>0</v>
      </c>
      <c r="BT29" s="18">
        <f>COUNTIF('Grade 13 Div. 2'!$D$7:$D$102,$A29)</f>
        <v>0</v>
      </c>
      <c r="BU29" s="19">
        <f>COUNTIF('Grade 13 Div. 2 North'!$B$7:$B$102,$A29)</f>
        <v>0</v>
      </c>
      <c r="BV29" s="18">
        <f>COUNTIF('Grade 13 Div. 2 North'!$D$7:$D$102,$A29)</f>
        <v>0</v>
      </c>
      <c r="BW29" s="19">
        <f>COUNTIF('Grade 12 Div. 1'!$B$7:$B$102,$A29)</f>
        <v>0</v>
      </c>
      <c r="BX29" s="18">
        <f>COUNTIF('Grade 12 Div. 1'!$D$7:$D$102,$A29)</f>
        <v>0</v>
      </c>
      <c r="BY29" s="19">
        <f>COUNTIF('Grade 12 Div. 2'!$B$7:$B$102,$A29)</f>
        <v>0</v>
      </c>
      <c r="BZ29" s="18">
        <f>COUNTIF('Grade 12 Div. 2'!$D$7:$D$102,$A29)</f>
        <v>0</v>
      </c>
      <c r="CA29" s="19">
        <f>COUNTIF('Grade 12 Div. 2 North'!$B$7:$B$103,$A29)</f>
        <v>0</v>
      </c>
      <c r="CB29" s="18">
        <f>COUNTIF('Grade 12 Div. 2 North'!$D$7:$D$103,$A29)</f>
        <v>0</v>
      </c>
      <c r="CC29" s="19">
        <f>COUNTIF('Grade 12 Div. 3'!$B$7:$B$102,$A29)</f>
        <v>0</v>
      </c>
      <c r="CD29" s="18">
        <f>COUNTIF('Grade 12 Div. 3'!$D$7:$D$102,$A29)</f>
        <v>0</v>
      </c>
    </row>
    <row r="30" spans="1:82" ht="20.100000000000001" customHeight="1" x14ac:dyDescent="0.2">
      <c r="A30" s="21" t="s">
        <v>207</v>
      </c>
      <c r="B30" s="13">
        <f t="shared" si="0"/>
        <v>1</v>
      </c>
      <c r="C30" s="14">
        <f t="shared" si="1"/>
        <v>2</v>
      </c>
      <c r="D30" s="15">
        <f t="shared" si="2"/>
        <v>0</v>
      </c>
      <c r="E30" s="16">
        <f t="shared" si="2"/>
        <v>0</v>
      </c>
      <c r="F30" s="19">
        <f>COUNTIF('Men''s Premier League'!$B$7:$B$100,$A30)</f>
        <v>0</v>
      </c>
      <c r="G30" s="18">
        <f>COUNTIF('Men''s Premier League'!$D$7:$D$100,$A30)</f>
        <v>0</v>
      </c>
      <c r="H30" s="19">
        <f>COUNTIF('Men''s Premier Reserve'!$B$13:$B$106,$A30)</f>
        <v>0</v>
      </c>
      <c r="I30" s="18">
        <f>COUNTIF('Men''s Premier Reserve'!$D$13:$D$106,$A30)</f>
        <v>0</v>
      </c>
      <c r="J30" s="19">
        <f>COUNTIF('Men''s League One'!$B$7:$B$100,$A30)</f>
        <v>0</v>
      </c>
      <c r="K30" s="18">
        <f>COUNTIF('Men''s League One'!$D$7:$D$100,$A30)</f>
        <v>0</v>
      </c>
      <c r="L30" s="19">
        <f>COUNTIF('Men''s League Two'!$B$7:$B$100,$A30)</f>
        <v>0</v>
      </c>
      <c r="M30" s="18">
        <f>COUNTIF('Men''s League Two'!$D$7:$D$100,$A30)</f>
        <v>0</v>
      </c>
      <c r="N30" s="19">
        <f>COUNTIF('Men''s League Three'!$B$7:$B$100,$A30)</f>
        <v>0</v>
      </c>
      <c r="O30" s="18">
        <f>COUNTIF('Men''s League Three'!$D$7:$D$100,$A30)</f>
        <v>0</v>
      </c>
      <c r="P30" s="19">
        <f>COUNTIF('Men''s League Four'!$B$7:$B$100,$A30)</f>
        <v>0</v>
      </c>
      <c r="Q30" s="18">
        <f>COUNTIF('Men''s League Four'!$D$7:$D$100,$A30)</f>
        <v>0</v>
      </c>
      <c r="R30" s="19">
        <f>COUNTIF('Men''s League Five'!$B$7:$B$100,$A30)</f>
        <v>0</v>
      </c>
      <c r="S30" s="18">
        <f>COUNTIF('Men''s League Five'!$D$7:$D$100,$A30)</f>
        <v>0</v>
      </c>
      <c r="T30" s="19">
        <f>COUNTIF('Men''s League Six'!$B$7:$B$100,$A30)</f>
        <v>0</v>
      </c>
      <c r="U30" s="18">
        <f>COUNTIF('Men''s League Six'!$D$7:$D$100,$A30)</f>
        <v>0</v>
      </c>
      <c r="V30" s="19">
        <f>COUNTIF('Men''s League Seven'!$B$7:$B$100,$A30)</f>
        <v>0</v>
      </c>
      <c r="W30" s="18">
        <f>COUNTIF('Men''s League Seven'!$D$7:$D$100,$A30)</f>
        <v>0</v>
      </c>
      <c r="X30" s="20">
        <f t="shared" si="3"/>
        <v>0</v>
      </c>
      <c r="Y30" s="16">
        <f t="shared" si="4"/>
        <v>0</v>
      </c>
      <c r="Z30" s="17">
        <f>COUNTIF('Women''s Premier League'!$B$7:$B$100,$A30)</f>
        <v>0</v>
      </c>
      <c r="AA30" s="18">
        <f>COUNTIF('Women''s Premier League'!$D$7:$D$101,$A30)</f>
        <v>0</v>
      </c>
      <c r="AB30" s="17">
        <f>COUNTIF('Women''s League Two'!$B$7:$B$100,$A30)</f>
        <v>0</v>
      </c>
      <c r="AC30" s="18">
        <f>COUNTIF('Women''s League Two'!$D$7:$D$101,$A30)</f>
        <v>0</v>
      </c>
      <c r="AD30" s="17">
        <f>COUNTIF('Women''s League Three'!$B$8:$B$101,$A30)</f>
        <v>0</v>
      </c>
      <c r="AE30" s="18">
        <f>COUNTIF('Women''s League Three'!$D$8:$D$102,$A30)</f>
        <v>0</v>
      </c>
      <c r="AF30" s="17">
        <f>COUNTIF('Women''s League Four'!$B$7:$B$100,$A30)</f>
        <v>0</v>
      </c>
      <c r="AG30" s="18">
        <f>COUNTIF('Women''s League Four'!$D$7:$D$101,$A30)</f>
        <v>0</v>
      </c>
      <c r="AH30" s="17">
        <f>COUNTIF('Women''s League Five'!$B$8:$B$101,$A30)</f>
        <v>0</v>
      </c>
      <c r="AI30" s="18">
        <f>COUNTIF('Women''s League Five'!$D$8:$D$102,$A30)</f>
        <v>0</v>
      </c>
      <c r="AJ30" s="21" t="s">
        <v>208</v>
      </c>
      <c r="AK30" s="15">
        <f t="shared" si="5"/>
        <v>1</v>
      </c>
      <c r="AL30" s="16">
        <f t="shared" si="6"/>
        <v>2</v>
      </c>
      <c r="AM30" s="17">
        <f>COUNTIF('Grade 16 Girls Div 1'!$B$7:$B$81,$A30)</f>
        <v>0</v>
      </c>
      <c r="AN30" s="18">
        <f>COUNTIF('Grade 16 Girls Div 1'!$D$7:$D$81,$A30)</f>
        <v>0</v>
      </c>
      <c r="AO30" s="19"/>
      <c r="AP30" s="18"/>
      <c r="AQ30" s="19">
        <f>COUNTIF('Grade 14 Girls Div 1'!$B$7:$B$99,$A30)</f>
        <v>1</v>
      </c>
      <c r="AR30" s="18">
        <f>COUNTIF('Grade 14 Girls Div 1'!$D$7:$D$99,$A30)</f>
        <v>1</v>
      </c>
      <c r="AS30" s="19"/>
      <c r="AT30" s="18"/>
      <c r="AU30" s="19">
        <f>COUNTIF('Grade 12 Girls Div 1'!$B$7:$B$102,$A30)</f>
        <v>0</v>
      </c>
      <c r="AV30" s="18">
        <f>COUNTIF('Grade 12 Girls Div 1'!$D$7:$D$102,$A30)</f>
        <v>1</v>
      </c>
      <c r="AW30" s="22">
        <f t="shared" si="7"/>
        <v>0</v>
      </c>
      <c r="AX30" s="23">
        <f t="shared" si="8"/>
        <v>0</v>
      </c>
      <c r="AY30" s="19">
        <f>COUNTIF('Grade 16 Div. 1'!$B$34:$B$129,$A30)</f>
        <v>0</v>
      </c>
      <c r="AZ30" s="18">
        <f>COUNTIF('Grade 16 Div. 1'!$D$34:$D$129,$A30)</f>
        <v>0</v>
      </c>
      <c r="BA30" s="19">
        <f>COUNTIF('Grade 16 Div. 2'!$B$16:$B$111,$A30)</f>
        <v>0</v>
      </c>
      <c r="BB30" s="18">
        <f>COUNTIF('Grade 16 Div. 2'!$D$16:$D$111,$A30)</f>
        <v>0</v>
      </c>
      <c r="BC30" s="19">
        <f>COUNTIF('Grade 16 Div. 2 North'!$B$7:$B$102,$A30)</f>
        <v>0</v>
      </c>
      <c r="BD30" s="18">
        <f>COUNTIF('Grade 16 Div. 2 North'!$D$7:$D$102,$A30)</f>
        <v>0</v>
      </c>
      <c r="BE30" s="19">
        <f>COUNTIF('Grade 15 Div. 1'!$B$12:$B$107,$A30)</f>
        <v>0</v>
      </c>
      <c r="BF30" s="18">
        <f>COUNTIF('Grade 15 Div. 1'!$D$12:$D$107,$A30)</f>
        <v>0</v>
      </c>
      <c r="BG30" s="19">
        <f>COUNTIF('Grade 15 Div. 2'!$B$7:$B$102,$A30)</f>
        <v>0</v>
      </c>
      <c r="BH30" s="18">
        <f>COUNTIF('Grade 15 Div. 2'!$D$7:$D$102,$A30)</f>
        <v>0</v>
      </c>
      <c r="BI30" s="19">
        <f>COUNTIF('Grade 15 Div. 2 North'!$B$7:$B$102,$A30)</f>
        <v>0</v>
      </c>
      <c r="BJ30" s="18">
        <f>COUNTIF('Grade 15 Div. 2 North'!$D$7:$D$102,$A30)</f>
        <v>0</v>
      </c>
      <c r="BK30" s="19">
        <f>COUNTIF('Grade 14 Div. 1'!$B$7:$B$102,$A30)</f>
        <v>0</v>
      </c>
      <c r="BL30" s="18">
        <f>COUNTIF('Grade 14 Div. 1'!$D$7:$D$102,$A30)</f>
        <v>0</v>
      </c>
      <c r="BM30" s="19">
        <f>COUNTIF('Grade 14 Div. 2'!$B$7:$B$103,$A30)</f>
        <v>0</v>
      </c>
      <c r="BN30" s="18">
        <f>COUNTIF('Grade 14 Div. 2'!$D$7:$D$103,$A30)</f>
        <v>0</v>
      </c>
      <c r="BO30" s="19">
        <f>COUNTIF('Grade 14 Div. 2 North'!$B$7:$B$102,$A30)</f>
        <v>0</v>
      </c>
      <c r="BP30" s="18">
        <f>COUNTIF('Grade 14 Div. 2 North'!$D$7:$D$102,$A30)</f>
        <v>0</v>
      </c>
      <c r="BQ30" s="19">
        <f>COUNTIF('Grade 13 Div. 1'!$B$10:$B$105,$A30)</f>
        <v>0</v>
      </c>
      <c r="BR30" s="18">
        <f>COUNTIF('Grade 13 Div. 1'!$D$10:$D$105,$A30)</f>
        <v>0</v>
      </c>
      <c r="BS30" s="19">
        <f>COUNTIF('Grade 13 Div. 2'!$B$7:$B$102,$A30)</f>
        <v>0</v>
      </c>
      <c r="BT30" s="18">
        <f>COUNTIF('Grade 13 Div. 2'!$D$7:$D$102,$A30)</f>
        <v>0</v>
      </c>
      <c r="BU30" s="19">
        <f>COUNTIF('Grade 13 Div. 2 North'!$B$7:$B$102,$A30)</f>
        <v>0</v>
      </c>
      <c r="BV30" s="18">
        <f>COUNTIF('Grade 13 Div. 2 North'!$D$7:$D$102,$A30)</f>
        <v>0</v>
      </c>
      <c r="BW30" s="19">
        <f>COUNTIF('Grade 12 Div. 1'!$B$7:$B$102,$A30)</f>
        <v>0</v>
      </c>
      <c r="BX30" s="18">
        <f>COUNTIF('Grade 12 Div. 1'!$D$7:$D$102,$A30)</f>
        <v>0</v>
      </c>
      <c r="BY30" s="19">
        <f>COUNTIF('Grade 12 Div. 2'!$B$7:$B$102,$A30)</f>
        <v>0</v>
      </c>
      <c r="BZ30" s="18">
        <f>COUNTIF('Grade 12 Div. 2'!$D$7:$D$102,$A30)</f>
        <v>0</v>
      </c>
      <c r="CA30" s="19">
        <f>COUNTIF('Grade 12 Div. 2 North'!$B$7:$B$103,$A30)</f>
        <v>0</v>
      </c>
      <c r="CB30" s="18">
        <f>COUNTIF('Grade 12 Div. 2 North'!$D$7:$D$103,$A30)</f>
        <v>0</v>
      </c>
      <c r="CC30" s="19">
        <f>COUNTIF('Grade 12 Div. 3'!$B$7:$B$102,$A30)</f>
        <v>0</v>
      </c>
      <c r="CD30" s="18">
        <f>COUNTIF('Grade 12 Div. 3'!$D$7:$D$102,$A30)</f>
        <v>0</v>
      </c>
    </row>
    <row r="31" spans="1:82" ht="20.100000000000001" customHeight="1" x14ac:dyDescent="0.2">
      <c r="A31" s="21" t="s">
        <v>209</v>
      </c>
      <c r="B31" s="13">
        <f t="shared" si="0"/>
        <v>6</v>
      </c>
      <c r="C31" s="14">
        <f t="shared" si="1"/>
        <v>7</v>
      </c>
      <c r="D31" s="15">
        <f t="shared" si="2"/>
        <v>0</v>
      </c>
      <c r="E31" s="16">
        <f t="shared" si="2"/>
        <v>0</v>
      </c>
      <c r="F31" s="19">
        <f>COUNTIF('Men''s Premier League'!$B$7:$B$100,$A31)</f>
        <v>0</v>
      </c>
      <c r="G31" s="18">
        <f>COUNTIF('Men''s Premier League'!$D$7:$D$100,$A31)</f>
        <v>0</v>
      </c>
      <c r="H31" s="19">
        <f>COUNTIF('Men''s Premier Reserve'!$B$13:$B$106,$A31)</f>
        <v>0</v>
      </c>
      <c r="I31" s="18">
        <f>COUNTIF('Men''s Premier Reserve'!$D$13:$D$106,$A31)</f>
        <v>0</v>
      </c>
      <c r="J31" s="19">
        <f>COUNTIF('Men''s League One'!$B$7:$B$100,$A31)</f>
        <v>0</v>
      </c>
      <c r="K31" s="18">
        <f>COUNTIF('Men''s League One'!$D$7:$D$100,$A31)</f>
        <v>0</v>
      </c>
      <c r="L31" s="19">
        <f>COUNTIF('Men''s League Two'!$B$7:$B$100,$A31)</f>
        <v>0</v>
      </c>
      <c r="M31" s="18">
        <f>COUNTIF('Men''s League Two'!$D$7:$D$100,$A31)</f>
        <v>0</v>
      </c>
      <c r="N31" s="19">
        <f>COUNTIF('Men''s League Three'!$B$7:$B$100,$A31)</f>
        <v>0</v>
      </c>
      <c r="O31" s="18">
        <f>COUNTIF('Men''s League Three'!$D$7:$D$100,$A31)</f>
        <v>0</v>
      </c>
      <c r="P31" s="19">
        <f>COUNTIF('Men''s League Four'!$B$7:$B$100,$A31)</f>
        <v>0</v>
      </c>
      <c r="Q31" s="18">
        <f>COUNTIF('Men''s League Four'!$D$7:$D$100,$A31)</f>
        <v>0</v>
      </c>
      <c r="R31" s="19">
        <f>COUNTIF('Men''s League Five'!$B$7:$B$100,$A31)</f>
        <v>0</v>
      </c>
      <c r="S31" s="18">
        <f>COUNTIF('Men''s League Five'!$D$7:$D$100,$A31)</f>
        <v>0</v>
      </c>
      <c r="T31" s="19">
        <f>COUNTIF('Men''s League Six'!$B$7:$B$100,$A31)</f>
        <v>0</v>
      </c>
      <c r="U31" s="18">
        <f>COUNTIF('Men''s League Six'!$D$7:$D$100,$A31)</f>
        <v>0</v>
      </c>
      <c r="V31" s="19">
        <f>COUNTIF('Men''s League Seven'!$B$7:$B$100,$A31)</f>
        <v>0</v>
      </c>
      <c r="W31" s="18">
        <f>COUNTIF('Men''s League Seven'!$D$7:$D$100,$A31)</f>
        <v>0</v>
      </c>
      <c r="X31" s="20">
        <f t="shared" si="3"/>
        <v>2</v>
      </c>
      <c r="Y31" s="16">
        <f t="shared" si="4"/>
        <v>0</v>
      </c>
      <c r="Z31" s="17">
        <f>COUNTIF('Women''s Premier League'!$B$7:$B$100,$A31)</f>
        <v>0</v>
      </c>
      <c r="AA31" s="18">
        <f>COUNTIF('Women''s Premier League'!$D$7:$D$101,$A31)</f>
        <v>0</v>
      </c>
      <c r="AB31" s="17">
        <f>COUNTIF('Women''s League Two'!$B$7:$B$100,$A31)</f>
        <v>2</v>
      </c>
      <c r="AC31" s="18">
        <f>COUNTIF('Women''s League Two'!$D$7:$D$101,$A31)</f>
        <v>0</v>
      </c>
      <c r="AD31" s="17">
        <f>COUNTIF('Women''s League Three'!$B$8:$B$101,$A31)</f>
        <v>0</v>
      </c>
      <c r="AE31" s="18">
        <f>COUNTIF('Women''s League Three'!$D$8:$D$102,$A31)</f>
        <v>0</v>
      </c>
      <c r="AF31" s="17">
        <f>COUNTIF('Women''s League Four'!$B$7:$B$100,$A31)</f>
        <v>0</v>
      </c>
      <c r="AG31" s="18">
        <f>COUNTIF('Women''s League Four'!$D$7:$D$101,$A31)</f>
        <v>0</v>
      </c>
      <c r="AH31" s="17">
        <f>COUNTIF('Women''s League Five'!$B$8:$B$101,$A31)</f>
        <v>0</v>
      </c>
      <c r="AI31" s="18">
        <f>COUNTIF('Women''s League Five'!$D$8:$D$102,$A31)</f>
        <v>0</v>
      </c>
      <c r="AJ31" s="21" t="s">
        <v>210</v>
      </c>
      <c r="AK31" s="15">
        <f t="shared" si="5"/>
        <v>0</v>
      </c>
      <c r="AL31" s="16">
        <f t="shared" si="6"/>
        <v>0</v>
      </c>
      <c r="AM31" s="17">
        <f>COUNTIF('Grade 16 Girls Div 1'!$B$7:$B$81,$A31)</f>
        <v>0</v>
      </c>
      <c r="AN31" s="18">
        <f>COUNTIF('Grade 16 Girls Div 1'!$D$7:$D$81,$A31)</f>
        <v>0</v>
      </c>
      <c r="AO31" s="19"/>
      <c r="AP31" s="18"/>
      <c r="AQ31" s="19">
        <f>COUNTIF('Grade 14 Girls Div 1'!$B$7:$B$99,$A31)</f>
        <v>0</v>
      </c>
      <c r="AR31" s="18">
        <f>COUNTIF('Grade 14 Girls Div 1'!$D$7:$D$99,$A31)</f>
        <v>0</v>
      </c>
      <c r="AS31" s="19"/>
      <c r="AT31" s="18"/>
      <c r="AU31" s="19">
        <f>COUNTIF('Grade 12 Girls Div 1'!$B$7:$B$102,$A31)</f>
        <v>0</v>
      </c>
      <c r="AV31" s="18">
        <f>COUNTIF('Grade 12 Girls Div 1'!$D$7:$D$102,$A31)</f>
        <v>0</v>
      </c>
      <c r="AW31" s="22">
        <f t="shared" si="7"/>
        <v>4</v>
      </c>
      <c r="AX31" s="23">
        <f t="shared" si="8"/>
        <v>7</v>
      </c>
      <c r="AY31" s="19">
        <f>COUNTIF('Grade 16 Div. 1'!$B$34:$B$129,$A31)</f>
        <v>1</v>
      </c>
      <c r="AZ31" s="18">
        <f>COUNTIF('Grade 16 Div. 1'!$D$34:$D$129,$A31)</f>
        <v>1</v>
      </c>
      <c r="BA31" s="19">
        <f>COUNTIF('Grade 16 Div. 2'!$B$16:$B$111,$A31)</f>
        <v>0</v>
      </c>
      <c r="BB31" s="18">
        <f>COUNTIF('Grade 16 Div. 2'!$D$16:$D$111,$A31)</f>
        <v>0</v>
      </c>
      <c r="BC31" s="19">
        <f>COUNTIF('Grade 16 Div. 2 North'!$B$7:$B$102,$A31)</f>
        <v>0</v>
      </c>
      <c r="BD31" s="18">
        <f>COUNTIF('Grade 16 Div. 2 North'!$D$7:$D$102,$A31)</f>
        <v>0</v>
      </c>
      <c r="BE31" s="19">
        <f>COUNTIF('Grade 15 Div. 1'!$B$12:$B$107,$A31)</f>
        <v>0</v>
      </c>
      <c r="BF31" s="18">
        <f>COUNTIF('Grade 15 Div. 1'!$D$12:$D$107,$A31)</f>
        <v>0</v>
      </c>
      <c r="BG31" s="19">
        <f>COUNTIF('Grade 15 Div. 2'!$B$7:$B$102,$A31)</f>
        <v>1</v>
      </c>
      <c r="BH31" s="18">
        <f>COUNTIF('Grade 15 Div. 2'!$D$7:$D$102,$A31)</f>
        <v>1</v>
      </c>
      <c r="BI31" s="19">
        <f>COUNTIF('Grade 15 Div. 2 North'!$B$7:$B$102,$A31)</f>
        <v>0</v>
      </c>
      <c r="BJ31" s="18">
        <f>COUNTIF('Grade 15 Div. 2 North'!$D$7:$D$102,$A31)</f>
        <v>0</v>
      </c>
      <c r="BK31" s="19">
        <f>COUNTIF('Grade 14 Div. 1'!$B$7:$B$102,$A31)</f>
        <v>0</v>
      </c>
      <c r="BL31" s="18">
        <f>COUNTIF('Grade 14 Div. 1'!$D$7:$D$102,$A31)</f>
        <v>0</v>
      </c>
      <c r="BM31" s="19">
        <f>COUNTIF('Grade 14 Div. 2'!$B$7:$B$103,$A31)</f>
        <v>0</v>
      </c>
      <c r="BN31" s="18">
        <f>COUNTIF('Grade 14 Div. 2'!$D$7:$D$103,$A31)</f>
        <v>0</v>
      </c>
      <c r="BO31" s="19">
        <f>COUNTIF('Grade 14 Div. 2 North'!$B$7:$B$102,$A31)</f>
        <v>1</v>
      </c>
      <c r="BP31" s="18">
        <f>COUNTIF('Grade 14 Div. 2 North'!$D$7:$D$102,$A31)</f>
        <v>3</v>
      </c>
      <c r="BQ31" s="19">
        <f>COUNTIF('Grade 13 Div. 1'!$B$10:$B$105,$A31)</f>
        <v>0</v>
      </c>
      <c r="BR31" s="18">
        <f>COUNTIF('Grade 13 Div. 1'!$D$10:$D$105,$A31)</f>
        <v>0</v>
      </c>
      <c r="BS31" s="19">
        <f>COUNTIF('Grade 13 Div. 2'!$B$7:$B$102,$A31)</f>
        <v>0</v>
      </c>
      <c r="BT31" s="18">
        <f>COUNTIF('Grade 13 Div. 2'!$D$7:$D$102,$A31)</f>
        <v>0</v>
      </c>
      <c r="BU31" s="19">
        <f>COUNTIF('Grade 13 Div. 2 North'!$B$7:$B$102,$A31)</f>
        <v>1</v>
      </c>
      <c r="BV31" s="18">
        <f>COUNTIF('Grade 13 Div. 2 North'!$D$7:$D$102,$A31)</f>
        <v>2</v>
      </c>
      <c r="BW31" s="19">
        <f>COUNTIF('Grade 12 Div. 1'!$B$7:$B$102,$A31)</f>
        <v>0</v>
      </c>
      <c r="BX31" s="18">
        <f>COUNTIF('Grade 12 Div. 1'!$D$7:$D$102,$A31)</f>
        <v>0</v>
      </c>
      <c r="BY31" s="19">
        <f>COUNTIF('Grade 12 Div. 2'!$B$7:$B$102,$A31)</f>
        <v>0</v>
      </c>
      <c r="BZ31" s="18">
        <f>COUNTIF('Grade 12 Div. 2'!$D$7:$D$102,$A31)</f>
        <v>0</v>
      </c>
      <c r="CA31" s="19">
        <f>COUNTIF('Grade 12 Div. 2 North'!$B$7:$B$103,$A31)</f>
        <v>0</v>
      </c>
      <c r="CB31" s="18">
        <f>COUNTIF('Grade 12 Div. 2 North'!$D$7:$D$103,$A31)</f>
        <v>0</v>
      </c>
      <c r="CC31" s="19">
        <f>COUNTIF('Grade 12 Div. 3'!$B$7:$B$102,$A31)</f>
        <v>0</v>
      </c>
      <c r="CD31" s="18">
        <f>COUNTIF('Grade 12 Div. 3'!$D$7:$D$102,$A31)</f>
        <v>0</v>
      </c>
    </row>
    <row r="32" spans="1:82" ht="20.100000000000001" customHeight="1" x14ac:dyDescent="0.2">
      <c r="A32" s="21" t="s">
        <v>211</v>
      </c>
      <c r="B32" s="13">
        <f t="shared" si="0"/>
        <v>6</v>
      </c>
      <c r="C32" s="14">
        <f t="shared" si="1"/>
        <v>8</v>
      </c>
      <c r="D32" s="15">
        <f t="shared" si="2"/>
        <v>2</v>
      </c>
      <c r="E32" s="16">
        <f t="shared" si="2"/>
        <v>0</v>
      </c>
      <c r="F32" s="19">
        <f>COUNTIF('Men''s Premier League'!$B$7:$B$100,$A32)</f>
        <v>0</v>
      </c>
      <c r="G32" s="18">
        <f>COUNTIF('Men''s Premier League'!$D$7:$D$100,$A32)</f>
        <v>0</v>
      </c>
      <c r="H32" s="19">
        <f>COUNTIF('Men''s Premier Reserve'!$B$13:$B$106,$A32)</f>
        <v>0</v>
      </c>
      <c r="I32" s="18">
        <f>COUNTIF('Men''s Premier Reserve'!$D$13:$D$106,$A32)</f>
        <v>0</v>
      </c>
      <c r="J32" s="19">
        <f>COUNTIF('Men''s League One'!$B$7:$B$100,$A32)</f>
        <v>0</v>
      </c>
      <c r="K32" s="18">
        <f>COUNTIF('Men''s League One'!$D$7:$D$100,$A32)</f>
        <v>0</v>
      </c>
      <c r="L32" s="19">
        <f>COUNTIF('Men''s League Two'!$B$7:$B$100,$A32)</f>
        <v>1</v>
      </c>
      <c r="M32" s="18">
        <f>COUNTIF('Men''s League Two'!$D$7:$D$100,$A32)</f>
        <v>0</v>
      </c>
      <c r="N32" s="19">
        <f>COUNTIF('Men''s League Three'!$B$7:$B$100,$A32)</f>
        <v>0</v>
      </c>
      <c r="O32" s="18">
        <f>COUNTIF('Men''s League Three'!$D$7:$D$100,$A32)</f>
        <v>0</v>
      </c>
      <c r="P32" s="19">
        <f>COUNTIF('Men''s League Four'!$B$7:$B$100,$A32)</f>
        <v>0</v>
      </c>
      <c r="Q32" s="18">
        <f>COUNTIF('Men''s League Four'!$D$7:$D$100,$A32)</f>
        <v>0</v>
      </c>
      <c r="R32" s="19">
        <f>COUNTIF('Men''s League Five'!$B$7:$B$100,$A32)</f>
        <v>1</v>
      </c>
      <c r="S32" s="18">
        <f>COUNTIF('Men''s League Five'!$D$7:$D$100,$A32)</f>
        <v>0</v>
      </c>
      <c r="T32" s="19">
        <f>COUNTIF('Men''s League Six'!$B$7:$B$100,$A32)</f>
        <v>0</v>
      </c>
      <c r="U32" s="18">
        <f>COUNTIF('Men''s League Six'!$D$7:$D$100,$A32)</f>
        <v>0</v>
      </c>
      <c r="V32" s="19">
        <f>COUNTIF('Men''s League Seven'!$B$7:$B$100,$A32)</f>
        <v>0</v>
      </c>
      <c r="W32" s="18">
        <f>COUNTIF('Men''s League Seven'!$D$7:$D$100,$A32)</f>
        <v>0</v>
      </c>
      <c r="X32" s="20">
        <f t="shared" si="3"/>
        <v>1</v>
      </c>
      <c r="Y32" s="16">
        <f t="shared" si="4"/>
        <v>2</v>
      </c>
      <c r="Z32" s="17">
        <f>COUNTIF('Women''s Premier League'!$B$7:$B$100,$A32)</f>
        <v>0</v>
      </c>
      <c r="AA32" s="18">
        <f>COUNTIF('Women''s Premier League'!$D$7:$D$101,$A32)</f>
        <v>0</v>
      </c>
      <c r="AB32" s="17">
        <f>COUNTIF('Women''s League Two'!$B$7:$B$100,$A32)</f>
        <v>0</v>
      </c>
      <c r="AC32" s="18">
        <f>COUNTIF('Women''s League Two'!$D$7:$D$101,$A32)</f>
        <v>0</v>
      </c>
      <c r="AD32" s="17">
        <f>COUNTIF('Women''s League Three'!$B$8:$B$101,$A32)</f>
        <v>0</v>
      </c>
      <c r="AE32" s="18">
        <f>COUNTIF('Women''s League Three'!$D$8:$D$102,$A32)</f>
        <v>1</v>
      </c>
      <c r="AF32" s="17">
        <f>COUNTIF('Women''s League Four'!$B$7:$B$100,$A32)</f>
        <v>0</v>
      </c>
      <c r="AG32" s="18">
        <f>COUNTIF('Women''s League Four'!$D$7:$D$101,$A32)</f>
        <v>0</v>
      </c>
      <c r="AH32" s="17">
        <f>COUNTIF('Women''s League Five'!$B$8:$B$101,$A32)</f>
        <v>1</v>
      </c>
      <c r="AI32" s="18">
        <f>COUNTIF('Women''s League Five'!$D$8:$D$102,$A32)</f>
        <v>1</v>
      </c>
      <c r="AJ32" s="21" t="s">
        <v>212</v>
      </c>
      <c r="AK32" s="15">
        <f t="shared" si="5"/>
        <v>1</v>
      </c>
      <c r="AL32" s="16">
        <f t="shared" si="6"/>
        <v>2</v>
      </c>
      <c r="AM32" s="17">
        <f>COUNTIF('Grade 16 Girls Div 1'!$B$7:$B$81,$A32)</f>
        <v>1</v>
      </c>
      <c r="AN32" s="18">
        <f>COUNTIF('Grade 16 Girls Div 1'!$D$7:$D$81,$A32)</f>
        <v>1</v>
      </c>
      <c r="AO32" s="19"/>
      <c r="AP32" s="18"/>
      <c r="AQ32" s="19">
        <f>COUNTIF('Grade 14 Girls Div 1'!$B$7:$B$99,$A32)</f>
        <v>0</v>
      </c>
      <c r="AR32" s="18">
        <f>COUNTIF('Grade 14 Girls Div 1'!$D$7:$D$99,$A32)</f>
        <v>1</v>
      </c>
      <c r="AS32" s="19"/>
      <c r="AT32" s="18"/>
      <c r="AU32" s="19">
        <f>COUNTIF('Grade 12 Girls Div 1'!$B$7:$B$102,$A32)</f>
        <v>0</v>
      </c>
      <c r="AV32" s="18">
        <f>COUNTIF('Grade 12 Girls Div 1'!$D$7:$D$102,$A32)</f>
        <v>0</v>
      </c>
      <c r="AW32" s="22">
        <f t="shared" si="7"/>
        <v>2</v>
      </c>
      <c r="AX32" s="23">
        <f t="shared" si="8"/>
        <v>4</v>
      </c>
      <c r="AY32" s="19">
        <f>COUNTIF('Grade 16 Div. 1'!$B$34:$B$129,$A32)</f>
        <v>0</v>
      </c>
      <c r="AZ32" s="18">
        <f>COUNTIF('Grade 16 Div. 1'!$D$34:$D$129,$A32)</f>
        <v>0</v>
      </c>
      <c r="BA32" s="19">
        <f>COUNTIF('Grade 16 Div. 2'!$B$16:$B$111,$A32)</f>
        <v>0</v>
      </c>
      <c r="BB32" s="18">
        <f>COUNTIF('Grade 16 Div. 2'!$D$16:$D$111,$A32)</f>
        <v>0</v>
      </c>
      <c r="BC32" s="19">
        <f>COUNTIF('Grade 16 Div. 2 North'!$B$7:$B$102,$A32)</f>
        <v>0</v>
      </c>
      <c r="BD32" s="18">
        <f>COUNTIF('Grade 16 Div. 2 North'!$D$7:$D$102,$A32)</f>
        <v>0</v>
      </c>
      <c r="BE32" s="19">
        <f>COUNTIF('Grade 15 Div. 1'!$B$12:$B$107,$A32)</f>
        <v>0</v>
      </c>
      <c r="BF32" s="18">
        <f>COUNTIF('Grade 15 Div. 1'!$D$12:$D$107,$A32)</f>
        <v>0</v>
      </c>
      <c r="BG32" s="19">
        <f>COUNTIF('Grade 15 Div. 2'!$B$7:$B$102,$A32)</f>
        <v>0</v>
      </c>
      <c r="BH32" s="18">
        <f>COUNTIF('Grade 15 Div. 2'!$D$7:$D$102,$A32)</f>
        <v>1</v>
      </c>
      <c r="BI32" s="19">
        <f>COUNTIF('Grade 15 Div. 2 North'!$B$7:$B$102,$A32)</f>
        <v>0</v>
      </c>
      <c r="BJ32" s="18">
        <f>COUNTIF('Grade 15 Div. 2 North'!$D$7:$D$102,$A32)</f>
        <v>0</v>
      </c>
      <c r="BK32" s="19">
        <f>COUNTIF('Grade 14 Div. 1'!$B$7:$B$102,$A32)</f>
        <v>0</v>
      </c>
      <c r="BL32" s="18">
        <f>COUNTIF('Grade 14 Div. 1'!$D$7:$D$102,$A32)</f>
        <v>0</v>
      </c>
      <c r="BM32" s="19">
        <f>COUNTIF('Grade 14 Div. 2'!$B$7:$B$103,$A32)</f>
        <v>0</v>
      </c>
      <c r="BN32" s="18">
        <f>COUNTIF('Grade 14 Div. 2'!$D$7:$D$103,$A32)</f>
        <v>0</v>
      </c>
      <c r="BO32" s="19">
        <f>COUNTIF('Grade 14 Div. 2 North'!$B$7:$B$102,$A32)</f>
        <v>0</v>
      </c>
      <c r="BP32" s="18">
        <f>COUNTIF('Grade 14 Div. 2 North'!$D$7:$D$102,$A32)</f>
        <v>0</v>
      </c>
      <c r="BQ32" s="19">
        <f>COUNTIF('Grade 13 Div. 1'!$B$10:$B$105,$A32)</f>
        <v>0</v>
      </c>
      <c r="BR32" s="18">
        <f>COUNTIF('Grade 13 Div. 1'!$D$10:$D$105,$A32)</f>
        <v>0</v>
      </c>
      <c r="BS32" s="19">
        <f>COUNTIF('Grade 13 Div. 2'!$B$7:$B$102,$A32)</f>
        <v>0</v>
      </c>
      <c r="BT32" s="18">
        <f>COUNTIF('Grade 13 Div. 2'!$D$7:$D$102,$A32)</f>
        <v>0</v>
      </c>
      <c r="BU32" s="19">
        <f>COUNTIF('Grade 13 Div. 2 North'!$B$7:$B$102,$A32)</f>
        <v>2</v>
      </c>
      <c r="BV32" s="18">
        <f>COUNTIF('Grade 13 Div. 2 North'!$D$7:$D$102,$A32)</f>
        <v>2</v>
      </c>
      <c r="BW32" s="19">
        <f>COUNTIF('Grade 12 Div. 1'!$B$7:$B$102,$A32)</f>
        <v>0</v>
      </c>
      <c r="BX32" s="18">
        <f>COUNTIF('Grade 12 Div. 1'!$D$7:$D$102,$A32)</f>
        <v>0</v>
      </c>
      <c r="BY32" s="19">
        <f>COUNTIF('Grade 12 Div. 2'!$B$7:$B$102,$A32)</f>
        <v>0</v>
      </c>
      <c r="BZ32" s="18">
        <f>COUNTIF('Grade 12 Div. 2'!$D$7:$D$102,$A32)</f>
        <v>0</v>
      </c>
      <c r="CA32" s="19">
        <f>COUNTIF('Grade 12 Div. 2 North'!$B$7:$B$103,$A32)</f>
        <v>0</v>
      </c>
      <c r="CB32" s="18">
        <f>COUNTIF('Grade 12 Div. 2 North'!$D$7:$D$103,$A32)</f>
        <v>1</v>
      </c>
      <c r="CC32" s="19">
        <f>COUNTIF('Grade 12 Div. 3'!$B$7:$B$102,$A32)</f>
        <v>0</v>
      </c>
      <c r="CD32" s="18">
        <f>COUNTIF('Grade 12 Div. 3'!$D$7:$D$102,$A32)</f>
        <v>0</v>
      </c>
    </row>
    <row r="33" spans="1:82" ht="20.100000000000001" customHeight="1" thickBot="1" x14ac:dyDescent="0.25">
      <c r="A33" s="24" t="s">
        <v>213</v>
      </c>
      <c r="B33" s="13">
        <f t="shared" si="0"/>
        <v>21</v>
      </c>
      <c r="C33" s="14">
        <f t="shared" si="1"/>
        <v>23</v>
      </c>
      <c r="D33" s="25">
        <f t="shared" si="2"/>
        <v>8</v>
      </c>
      <c r="E33" s="26">
        <f t="shared" si="2"/>
        <v>7</v>
      </c>
      <c r="F33" s="27">
        <f>COUNTIF('Men''s Premier League'!$B$7:$B$100,$A33)</f>
        <v>0</v>
      </c>
      <c r="G33" s="28">
        <f>COUNTIF('Men''s Premier League'!$D$7:$D$100,$A33)</f>
        <v>0</v>
      </c>
      <c r="H33" s="27">
        <f>COUNTIF('Men''s Premier Reserve'!$B$13:$B$106,$A33)</f>
        <v>0</v>
      </c>
      <c r="I33" s="28">
        <f>COUNTIF('Men''s Premier Reserve'!$D$13:$D$106,$A33)</f>
        <v>0</v>
      </c>
      <c r="J33" s="27">
        <f>COUNTIF('Men''s League One'!$B$7:$B$100,$A33)</f>
        <v>1</v>
      </c>
      <c r="K33" s="28">
        <f>COUNTIF('Men''s League One'!$D$7:$D$100,$A33)</f>
        <v>0</v>
      </c>
      <c r="L33" s="27">
        <f>COUNTIF('Men''s League Two'!$B$7:$B$100,$A33)</f>
        <v>1</v>
      </c>
      <c r="M33" s="28">
        <f>COUNTIF('Men''s League Two'!$D$7:$D$100,$A33)</f>
        <v>0</v>
      </c>
      <c r="N33" s="27">
        <f>COUNTIF('Men''s League Three'!$B$7:$B$100,$A33)</f>
        <v>2</v>
      </c>
      <c r="O33" s="28">
        <f>COUNTIF('Men''s League Three'!$D$7:$D$100,$A33)</f>
        <v>2</v>
      </c>
      <c r="P33" s="27">
        <f>COUNTIF('Men''s League Four'!$B$7:$B$100,$A33)</f>
        <v>3</v>
      </c>
      <c r="Q33" s="28">
        <f>COUNTIF('Men''s League Four'!$D$7:$D$100,$A33)</f>
        <v>2</v>
      </c>
      <c r="R33" s="27">
        <f>COUNTIF('Men''s League Five'!$B$7:$B$100,$A33)</f>
        <v>1</v>
      </c>
      <c r="S33" s="28">
        <f>COUNTIF('Men''s League Five'!$D$7:$D$100,$A33)</f>
        <v>0</v>
      </c>
      <c r="T33" s="27">
        <f>COUNTIF('Men''s League Six'!$B$7:$B$100,$A33)</f>
        <v>0</v>
      </c>
      <c r="U33" s="28">
        <f>COUNTIF('Men''s League Six'!$D$7:$D$100,$A33)</f>
        <v>1</v>
      </c>
      <c r="V33" s="27">
        <f>COUNTIF('Men''s League Seven'!$B$7:$B$100,$A33)</f>
        <v>0</v>
      </c>
      <c r="W33" s="28">
        <f>COUNTIF('Men''s League Seven'!$D$7:$D$100,$A33)</f>
        <v>2</v>
      </c>
      <c r="X33" s="20">
        <f t="shared" si="3"/>
        <v>5</v>
      </c>
      <c r="Y33" s="16">
        <f t="shared" si="4"/>
        <v>6</v>
      </c>
      <c r="Z33" s="17">
        <f>COUNTIF('Women''s Premier League'!$B$7:$B$100,$A33)</f>
        <v>2</v>
      </c>
      <c r="AA33" s="18">
        <f>COUNTIF('Women''s Premier League'!$D$7:$D$101,$A33)</f>
        <v>1</v>
      </c>
      <c r="AB33" s="17">
        <f>COUNTIF('Women''s League Two'!$B$7:$B$100,$A33)</f>
        <v>3</v>
      </c>
      <c r="AC33" s="18">
        <f>COUNTIF('Women''s League Two'!$D$7:$D$101,$A33)</f>
        <v>4</v>
      </c>
      <c r="AD33" s="17">
        <f>COUNTIF('Women''s League Three'!$B$8:$B$101,$A33)</f>
        <v>0</v>
      </c>
      <c r="AE33" s="18">
        <f>COUNTIF('Women''s League Three'!$D$8:$D$102,$A33)</f>
        <v>0</v>
      </c>
      <c r="AF33" s="17">
        <f>COUNTIF('Women''s League Four'!$B$7:$B$100,$A33)</f>
        <v>0</v>
      </c>
      <c r="AG33" s="18">
        <f>COUNTIF('Women''s League Four'!$D$7:$D$101,$A33)</f>
        <v>0</v>
      </c>
      <c r="AH33" s="17">
        <f>COUNTIF('Women''s League Five'!$B$8:$B$101,$A33)</f>
        <v>0</v>
      </c>
      <c r="AI33" s="18">
        <f>COUNTIF('Women''s League Five'!$D$8:$D$102,$A33)</f>
        <v>1</v>
      </c>
      <c r="AJ33" s="24" t="s">
        <v>214</v>
      </c>
      <c r="AK33" s="15">
        <f t="shared" si="5"/>
        <v>1</v>
      </c>
      <c r="AL33" s="16">
        <f t="shared" si="6"/>
        <v>1</v>
      </c>
      <c r="AM33" s="17">
        <f>COUNTIF('Grade 16 Girls Div 1'!$B$7:$B$81,$A33)</f>
        <v>0</v>
      </c>
      <c r="AN33" s="18">
        <f>COUNTIF('Grade 16 Girls Div 1'!$D$7:$D$81,$A33)</f>
        <v>0</v>
      </c>
      <c r="AO33" s="27"/>
      <c r="AP33" s="28"/>
      <c r="AQ33" s="19">
        <f>COUNTIF('Grade 14 Girls Div 1'!$B$7:$B$99,$A33)</f>
        <v>0</v>
      </c>
      <c r="AR33" s="18">
        <f>COUNTIF('Grade 14 Girls Div 1'!$D$7:$D$99,$A33)</f>
        <v>0</v>
      </c>
      <c r="AS33" s="27"/>
      <c r="AT33" s="28"/>
      <c r="AU33" s="19">
        <f>COUNTIF('Grade 12 Girls Div 1'!$B$7:$B$102,$A33)</f>
        <v>1</v>
      </c>
      <c r="AV33" s="18">
        <f>COUNTIF('Grade 12 Girls Div 1'!$D$7:$D$102,$A33)</f>
        <v>1</v>
      </c>
      <c r="AW33" s="22">
        <f t="shared" si="7"/>
        <v>7</v>
      </c>
      <c r="AX33" s="23">
        <f t="shared" si="8"/>
        <v>9</v>
      </c>
      <c r="AY33" s="19">
        <f>COUNTIF('Grade 16 Div. 1'!$B$34:$B$129,$A33)</f>
        <v>0</v>
      </c>
      <c r="AZ33" s="18">
        <f>COUNTIF('Grade 16 Div. 1'!$D$34:$D$129,$A33)</f>
        <v>0</v>
      </c>
      <c r="BA33" s="19">
        <f>COUNTIF('Grade 16 Div. 2'!$B$16:$B$111,$A33)</f>
        <v>0</v>
      </c>
      <c r="BB33" s="18">
        <f>COUNTIF('Grade 16 Div. 2'!$D$16:$D$111,$A33)</f>
        <v>0</v>
      </c>
      <c r="BC33" s="19">
        <f>COUNTIF('Grade 16 Div. 2 North'!$B$7:$B$102,$A33)</f>
        <v>0</v>
      </c>
      <c r="BD33" s="18">
        <f>COUNTIF('Grade 16 Div. 2 North'!$D$7:$D$102,$A33)</f>
        <v>0</v>
      </c>
      <c r="BE33" s="19">
        <f>COUNTIF('Grade 15 Div. 1'!$B$12:$B$107,$A33)</f>
        <v>0</v>
      </c>
      <c r="BF33" s="18">
        <f>COUNTIF('Grade 15 Div. 1'!$D$12:$D$107,$A33)</f>
        <v>0</v>
      </c>
      <c r="BG33" s="19">
        <f>COUNTIF('Grade 15 Div. 2'!$B$7:$B$102,$A33)</f>
        <v>0</v>
      </c>
      <c r="BH33" s="18">
        <f>COUNTIF('Grade 15 Div. 2'!$D$7:$D$102,$A33)</f>
        <v>0</v>
      </c>
      <c r="BI33" s="19">
        <f>COUNTIF('Grade 15 Div. 2 North'!$B$7:$B$102,$A33)</f>
        <v>0</v>
      </c>
      <c r="BJ33" s="18">
        <f>COUNTIF('Grade 15 Div. 2 North'!$D$7:$D$102,$A33)</f>
        <v>0</v>
      </c>
      <c r="BK33" s="19">
        <f>COUNTIF('Grade 14 Div. 1'!$B$7:$B$102,$A33)</f>
        <v>0</v>
      </c>
      <c r="BL33" s="18">
        <f>COUNTIF('Grade 14 Div. 1'!$D$7:$D$102,$A33)</f>
        <v>0</v>
      </c>
      <c r="BM33" s="19">
        <f>COUNTIF('Grade 14 Div. 2'!$B$7:$B$103,$A33)</f>
        <v>1</v>
      </c>
      <c r="BN33" s="18">
        <f>COUNTIF('Grade 14 Div. 2'!$D$7:$D$103,$A33)</f>
        <v>2</v>
      </c>
      <c r="BO33" s="19">
        <f>COUNTIF('Grade 14 Div. 2 North'!$B$7:$B$102,$A33)</f>
        <v>0</v>
      </c>
      <c r="BP33" s="18">
        <f>COUNTIF('Grade 14 Div. 2 North'!$D$7:$D$102,$A33)</f>
        <v>0</v>
      </c>
      <c r="BQ33" s="19">
        <f>COUNTIF('Grade 13 Div. 1'!$B$10:$B$105,$A33)</f>
        <v>0</v>
      </c>
      <c r="BR33" s="18">
        <f>COUNTIF('Grade 13 Div. 1'!$D$10:$D$105,$A33)</f>
        <v>0</v>
      </c>
      <c r="BS33" s="19">
        <f>COUNTIF('Grade 13 Div. 2'!$B$7:$B$102,$A33)</f>
        <v>2</v>
      </c>
      <c r="BT33" s="18">
        <f>COUNTIF('Grade 13 Div. 2'!$D$7:$D$102,$A33)</f>
        <v>1</v>
      </c>
      <c r="BU33" s="19">
        <f>COUNTIF('Grade 13 Div. 2 North'!$B$7:$B$102,$A33)</f>
        <v>0</v>
      </c>
      <c r="BV33" s="18">
        <f>COUNTIF('Grade 13 Div. 2 North'!$D$7:$D$102,$A33)</f>
        <v>0</v>
      </c>
      <c r="BW33" s="19">
        <f>COUNTIF('Grade 12 Div. 1'!$B$7:$B$102,$A33)</f>
        <v>0</v>
      </c>
      <c r="BX33" s="18">
        <f>COUNTIF('Grade 12 Div. 1'!$D$7:$D$102,$A33)</f>
        <v>0</v>
      </c>
      <c r="BY33" s="19">
        <f>COUNTIF('Grade 12 Div. 2'!$B$7:$B$102,$A33)</f>
        <v>3</v>
      </c>
      <c r="BZ33" s="18">
        <f>COUNTIF('Grade 12 Div. 2'!$D$7:$D$102,$A33)</f>
        <v>5</v>
      </c>
      <c r="CA33" s="19">
        <f>COUNTIF('Grade 12 Div. 2 North'!$B$7:$B$103,$A33)</f>
        <v>0</v>
      </c>
      <c r="CB33" s="18">
        <f>COUNTIF('Grade 12 Div. 2 North'!$D$7:$D$103,$A33)</f>
        <v>0</v>
      </c>
      <c r="CC33" s="19">
        <f>COUNTIF('Grade 12 Div. 3'!$B$7:$B$102,$A33)</f>
        <v>1</v>
      </c>
      <c r="CD33" s="18">
        <f>COUNTIF('Grade 12 Div. 3'!$D$7:$D$102,$A33)</f>
        <v>1</v>
      </c>
    </row>
    <row r="34" spans="1:82" ht="20.100000000000001" customHeight="1" thickTop="1" x14ac:dyDescent="0.2">
      <c r="A34" s="29"/>
      <c r="B34" s="30">
        <f>SUM(B10:B33)</f>
        <v>914</v>
      </c>
      <c r="C34" s="30">
        <f>SUM(C10:C33)</f>
        <v>941</v>
      </c>
      <c r="D34" s="31">
        <f>SUM(D10:D33)</f>
        <v>291</v>
      </c>
      <c r="E34" s="31">
        <f>SUM(E10:E33)</f>
        <v>284</v>
      </c>
      <c r="F34" s="41">
        <f t="shared" ref="F34:W34" si="9">SUM(F10:F33)</f>
        <v>58</v>
      </c>
      <c r="G34" s="41">
        <f t="shared" si="9"/>
        <v>52</v>
      </c>
      <c r="H34" s="41">
        <f t="shared" si="9"/>
        <v>30</v>
      </c>
      <c r="I34" s="41">
        <f t="shared" si="9"/>
        <v>30</v>
      </c>
      <c r="J34" s="41">
        <f t="shared" si="9"/>
        <v>24</v>
      </c>
      <c r="K34" s="41">
        <f t="shared" si="9"/>
        <v>27</v>
      </c>
      <c r="L34" s="41">
        <f t="shared" si="9"/>
        <v>40</v>
      </c>
      <c r="M34" s="41">
        <f t="shared" si="9"/>
        <v>35</v>
      </c>
      <c r="N34" s="41">
        <f t="shared" si="9"/>
        <v>48</v>
      </c>
      <c r="O34" s="41">
        <f t="shared" si="9"/>
        <v>46</v>
      </c>
      <c r="P34" s="41">
        <f t="shared" si="9"/>
        <v>42</v>
      </c>
      <c r="Q34" s="41">
        <f t="shared" si="9"/>
        <v>41</v>
      </c>
      <c r="R34" s="41">
        <f t="shared" si="9"/>
        <v>22</v>
      </c>
      <c r="S34" s="41">
        <f t="shared" si="9"/>
        <v>24</v>
      </c>
      <c r="T34" s="41">
        <f t="shared" si="9"/>
        <v>17</v>
      </c>
      <c r="U34" s="41">
        <f t="shared" si="9"/>
        <v>18</v>
      </c>
      <c r="V34" s="41">
        <f t="shared" si="9"/>
        <v>10</v>
      </c>
      <c r="W34" s="41">
        <f t="shared" si="9"/>
        <v>11</v>
      </c>
      <c r="X34" s="31">
        <f>SUM(X10:X33)</f>
        <v>137</v>
      </c>
      <c r="Y34" s="31">
        <f>SUM(Y10:Y33)</f>
        <v>148</v>
      </c>
      <c r="Z34" s="32"/>
      <c r="AA34" s="33"/>
      <c r="AB34" s="32"/>
      <c r="AC34" s="33"/>
      <c r="AD34" s="32"/>
      <c r="AE34" s="33"/>
      <c r="AF34" s="32"/>
      <c r="AG34" s="33"/>
      <c r="AH34" s="32"/>
      <c r="AI34" s="33"/>
      <c r="AJ34" s="29"/>
      <c r="AK34" s="34">
        <f>SUM(AK10:AK33)</f>
        <v>74</v>
      </c>
      <c r="AL34" s="34">
        <f>SUM(AL10:AL33)</f>
        <v>75</v>
      </c>
      <c r="AM34" s="32"/>
      <c r="AN34" s="33"/>
      <c r="AO34" s="32"/>
      <c r="AP34" s="33"/>
      <c r="AQ34" s="32"/>
      <c r="AR34" s="33"/>
      <c r="AS34" s="32"/>
      <c r="AT34" s="33"/>
      <c r="AU34" s="32"/>
      <c r="AV34" s="33"/>
      <c r="AW34" s="34">
        <f t="shared" ref="AW34:BB34" si="10">SUM(AW10:AW33)</f>
        <v>412</v>
      </c>
      <c r="AX34" s="34">
        <f t="shared" si="10"/>
        <v>434</v>
      </c>
      <c r="AY34" s="32">
        <f t="shared" si="10"/>
        <v>40</v>
      </c>
      <c r="AZ34" s="33">
        <f t="shared" si="10"/>
        <v>43</v>
      </c>
      <c r="BA34" s="32">
        <f t="shared" si="10"/>
        <v>18</v>
      </c>
      <c r="BB34" s="33">
        <f t="shared" si="10"/>
        <v>19</v>
      </c>
      <c r="BC34" s="32">
        <f t="shared" ref="BC34:CD34" si="11">SUM(BC10:BC33)</f>
        <v>1</v>
      </c>
      <c r="BD34" s="33">
        <f t="shared" si="11"/>
        <v>1</v>
      </c>
      <c r="BE34" s="32">
        <f t="shared" si="11"/>
        <v>36</v>
      </c>
      <c r="BF34" s="33">
        <f t="shared" si="11"/>
        <v>40</v>
      </c>
      <c r="BG34" s="32">
        <f t="shared" si="11"/>
        <v>22</v>
      </c>
      <c r="BH34" s="33">
        <f t="shared" si="11"/>
        <v>23</v>
      </c>
      <c r="BI34" s="32">
        <f t="shared" si="11"/>
        <v>2</v>
      </c>
      <c r="BJ34" s="33">
        <f t="shared" si="11"/>
        <v>1</v>
      </c>
      <c r="BK34" s="32">
        <f t="shared" si="11"/>
        <v>51</v>
      </c>
      <c r="BL34" s="33">
        <f t="shared" si="11"/>
        <v>54</v>
      </c>
      <c r="BM34" s="32">
        <f t="shared" si="11"/>
        <v>30</v>
      </c>
      <c r="BN34" s="33">
        <f t="shared" si="11"/>
        <v>30</v>
      </c>
      <c r="BO34" s="32">
        <f t="shared" si="11"/>
        <v>7</v>
      </c>
      <c r="BP34" s="33">
        <f t="shared" si="11"/>
        <v>8</v>
      </c>
      <c r="BQ34" s="32">
        <f t="shared" si="11"/>
        <v>44</v>
      </c>
      <c r="BR34" s="33">
        <f t="shared" si="11"/>
        <v>45</v>
      </c>
      <c r="BS34" s="32">
        <f t="shared" si="11"/>
        <v>36</v>
      </c>
      <c r="BT34" s="33">
        <f t="shared" si="11"/>
        <v>34</v>
      </c>
      <c r="BU34" s="32">
        <f t="shared" si="11"/>
        <v>18</v>
      </c>
      <c r="BV34" s="33">
        <f t="shared" si="11"/>
        <v>18</v>
      </c>
      <c r="BW34" s="32">
        <f t="shared" si="11"/>
        <v>41</v>
      </c>
      <c r="BX34" s="33">
        <f t="shared" si="11"/>
        <v>52</v>
      </c>
      <c r="BY34" s="32">
        <f t="shared" si="11"/>
        <v>34</v>
      </c>
      <c r="BZ34" s="33">
        <f t="shared" si="11"/>
        <v>35</v>
      </c>
      <c r="CA34" s="32">
        <f t="shared" si="11"/>
        <v>24</v>
      </c>
      <c r="CB34" s="33">
        <f t="shared" si="11"/>
        <v>22</v>
      </c>
      <c r="CC34" s="32">
        <f t="shared" si="11"/>
        <v>8</v>
      </c>
      <c r="CD34" s="33">
        <f t="shared" si="11"/>
        <v>9</v>
      </c>
    </row>
    <row r="35" spans="1:82" ht="20.100000000000001" customHeight="1" thickBot="1" x14ac:dyDescent="0.25">
      <c r="A35" s="29"/>
      <c r="B35" s="35"/>
      <c r="C35" s="35"/>
      <c r="D35" s="35"/>
      <c r="E35" s="35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5"/>
      <c r="Y35" s="35"/>
      <c r="Z35" s="33"/>
      <c r="AA35" s="33"/>
      <c r="AB35" s="33"/>
      <c r="AC35" s="33"/>
      <c r="AD35" s="33"/>
      <c r="AE35" s="33"/>
      <c r="AF35" s="33"/>
      <c r="AG35" s="33"/>
      <c r="AH35" s="33"/>
      <c r="AI35" s="33"/>
    </row>
    <row r="36" spans="1:82" ht="20.100000000000001" customHeight="1" thickTop="1" thickBot="1" x14ac:dyDescent="0.25">
      <c r="A36" s="5" t="s">
        <v>215</v>
      </c>
      <c r="B36" s="287" t="s">
        <v>133</v>
      </c>
      <c r="C36" s="288"/>
      <c r="D36" s="277" t="s">
        <v>134</v>
      </c>
      <c r="E36" s="299"/>
      <c r="F36" s="283" t="s">
        <v>135</v>
      </c>
      <c r="G36" s="284"/>
      <c r="H36" s="283" t="s">
        <v>136</v>
      </c>
      <c r="I36" s="284"/>
      <c r="J36" s="283" t="s">
        <v>137</v>
      </c>
      <c r="K36" s="284"/>
      <c r="L36" s="283" t="s">
        <v>138</v>
      </c>
      <c r="M36" s="284"/>
      <c r="N36" s="283" t="s">
        <v>139</v>
      </c>
      <c r="O36" s="284"/>
      <c r="P36" s="283" t="s">
        <v>140</v>
      </c>
      <c r="Q36" s="284"/>
      <c r="R36" s="283" t="s">
        <v>141</v>
      </c>
      <c r="S36" s="284"/>
      <c r="T36" s="283" t="s">
        <v>142</v>
      </c>
      <c r="U36" s="284"/>
      <c r="V36" s="283" t="s">
        <v>143</v>
      </c>
      <c r="W36" s="284"/>
      <c r="X36" s="291" t="s">
        <v>144</v>
      </c>
      <c r="Y36" s="292"/>
      <c r="Z36" s="283" t="s">
        <v>135</v>
      </c>
      <c r="AA36" s="284"/>
      <c r="AB36" s="283" t="s">
        <v>145</v>
      </c>
      <c r="AC36" s="284"/>
      <c r="AD36" s="283" t="s">
        <v>139</v>
      </c>
      <c r="AE36" s="284"/>
      <c r="AF36" s="283" t="s">
        <v>140</v>
      </c>
      <c r="AG36" s="284"/>
      <c r="AH36" s="283" t="s">
        <v>141</v>
      </c>
      <c r="AI36" s="284"/>
      <c r="AJ36" s="5" t="s">
        <v>215</v>
      </c>
      <c r="AK36" s="277" t="s">
        <v>216</v>
      </c>
      <c r="AL36" s="299"/>
      <c r="AM36" s="283" t="s">
        <v>147</v>
      </c>
      <c r="AN36" s="284"/>
      <c r="AO36" s="283" t="s">
        <v>148</v>
      </c>
      <c r="AP36" s="284"/>
      <c r="AQ36" s="283" t="s">
        <v>149</v>
      </c>
      <c r="AR36" s="284"/>
      <c r="AS36" s="283" t="s">
        <v>150</v>
      </c>
      <c r="AT36" s="284"/>
      <c r="AU36" s="283" t="s">
        <v>151</v>
      </c>
      <c r="AV36" s="284"/>
      <c r="AW36" s="300" t="s">
        <v>115</v>
      </c>
      <c r="AX36" s="301"/>
      <c r="AY36" s="283" t="s">
        <v>153</v>
      </c>
      <c r="AZ36" s="284"/>
      <c r="BA36" s="283" t="s">
        <v>154</v>
      </c>
      <c r="BB36" s="284"/>
      <c r="BC36" s="283" t="s">
        <v>155</v>
      </c>
      <c r="BD36" s="284"/>
      <c r="BE36" s="283" t="s">
        <v>156</v>
      </c>
      <c r="BF36" s="284"/>
      <c r="BG36" s="283" t="s">
        <v>157</v>
      </c>
      <c r="BH36" s="284"/>
      <c r="BI36" s="283" t="s">
        <v>158</v>
      </c>
      <c r="BJ36" s="284"/>
      <c r="BK36" s="283" t="s">
        <v>159</v>
      </c>
      <c r="BL36" s="284"/>
      <c r="BM36" s="283" t="s">
        <v>160</v>
      </c>
      <c r="BN36" s="284"/>
      <c r="BO36" s="283" t="s">
        <v>161</v>
      </c>
      <c r="BP36" s="284"/>
      <c r="BQ36" s="283" t="s">
        <v>162</v>
      </c>
      <c r="BR36" s="284"/>
      <c r="BS36" s="283" t="s">
        <v>163</v>
      </c>
      <c r="BT36" s="284"/>
      <c r="BU36" s="283" t="s">
        <v>164</v>
      </c>
      <c r="BV36" s="284"/>
      <c r="BW36" s="283" t="s">
        <v>165</v>
      </c>
      <c r="BX36" s="284"/>
      <c r="BY36" s="283" t="s">
        <v>166</v>
      </c>
      <c r="BZ36" s="284"/>
      <c r="CA36" s="283" t="s">
        <v>167</v>
      </c>
      <c r="CB36" s="284"/>
      <c r="CC36" s="283" t="s">
        <v>168</v>
      </c>
      <c r="CD36" s="284"/>
    </row>
    <row r="37" spans="1:82" ht="20.100000000000001" customHeight="1" thickTop="1" thickBot="1" x14ac:dyDescent="0.25">
      <c r="A37" s="281" t="s">
        <v>169</v>
      </c>
      <c r="B37" s="304"/>
      <c r="C37" s="290"/>
      <c r="D37" s="279"/>
      <c r="E37" s="280"/>
      <c r="F37" s="285"/>
      <c r="G37" s="286"/>
      <c r="H37" s="285"/>
      <c r="I37" s="286"/>
      <c r="J37" s="285"/>
      <c r="K37" s="286"/>
      <c r="L37" s="285"/>
      <c r="M37" s="286"/>
      <c r="N37" s="285"/>
      <c r="O37" s="286"/>
      <c r="P37" s="285"/>
      <c r="Q37" s="286"/>
      <c r="R37" s="285"/>
      <c r="S37" s="286"/>
      <c r="T37" s="285"/>
      <c r="U37" s="286"/>
      <c r="V37" s="285"/>
      <c r="W37" s="286"/>
      <c r="X37" s="293"/>
      <c r="Y37" s="294"/>
      <c r="Z37" s="285"/>
      <c r="AA37" s="286"/>
      <c r="AB37" s="285"/>
      <c r="AC37" s="286"/>
      <c r="AD37" s="285"/>
      <c r="AE37" s="286"/>
      <c r="AF37" s="285"/>
      <c r="AG37" s="286"/>
      <c r="AH37" s="285"/>
      <c r="AI37" s="286"/>
      <c r="AJ37" s="281" t="s">
        <v>169</v>
      </c>
      <c r="AK37" s="279"/>
      <c r="AL37" s="280"/>
      <c r="AM37" s="285"/>
      <c r="AN37" s="286"/>
      <c r="AO37" s="285"/>
      <c r="AP37" s="286"/>
      <c r="AQ37" s="285"/>
      <c r="AR37" s="286"/>
      <c r="AS37" s="285"/>
      <c r="AT37" s="286"/>
      <c r="AU37" s="285"/>
      <c r="AV37" s="286"/>
      <c r="AW37" s="302"/>
      <c r="AX37" s="303"/>
      <c r="AY37" s="285"/>
      <c r="AZ37" s="286"/>
      <c r="BA37" s="285"/>
      <c r="BB37" s="286"/>
      <c r="BC37" s="285"/>
      <c r="BD37" s="286"/>
      <c r="BE37" s="285"/>
      <c r="BF37" s="286"/>
      <c r="BG37" s="285"/>
      <c r="BH37" s="286"/>
      <c r="BI37" s="285"/>
      <c r="BJ37" s="286"/>
      <c r="BK37" s="285"/>
      <c r="BL37" s="286"/>
      <c r="BM37" s="285"/>
      <c r="BN37" s="286"/>
      <c r="BO37" s="285"/>
      <c r="BP37" s="286"/>
      <c r="BQ37" s="285"/>
      <c r="BR37" s="286"/>
      <c r="BS37" s="285"/>
      <c r="BT37" s="286"/>
      <c r="BU37" s="285"/>
      <c r="BV37" s="286"/>
      <c r="BW37" s="285"/>
      <c r="BX37" s="286"/>
      <c r="BY37" s="285"/>
      <c r="BZ37" s="286"/>
      <c r="CA37" s="285"/>
      <c r="CB37" s="286"/>
      <c r="CC37" s="285"/>
      <c r="CD37" s="286"/>
    </row>
    <row r="38" spans="1:82" s="11" customFormat="1" ht="39.950000000000003" customHeight="1" thickTop="1" thickBot="1" x14ac:dyDescent="0.3">
      <c r="A38" s="281"/>
      <c r="B38" s="44" t="s">
        <v>89</v>
      </c>
      <c r="C38" s="45" t="s">
        <v>170</v>
      </c>
      <c r="D38" s="6" t="s">
        <v>89</v>
      </c>
      <c r="E38" s="7" t="s">
        <v>90</v>
      </c>
      <c r="F38" s="8" t="s">
        <v>89</v>
      </c>
      <c r="G38" s="9" t="s">
        <v>90</v>
      </c>
      <c r="H38" s="8" t="s">
        <v>89</v>
      </c>
      <c r="I38" s="9" t="s">
        <v>90</v>
      </c>
      <c r="J38" s="8" t="s">
        <v>89</v>
      </c>
      <c r="K38" s="9" t="s">
        <v>90</v>
      </c>
      <c r="L38" s="8" t="s">
        <v>89</v>
      </c>
      <c r="M38" s="9" t="s">
        <v>90</v>
      </c>
      <c r="N38" s="8" t="s">
        <v>89</v>
      </c>
      <c r="O38" s="9" t="s">
        <v>90</v>
      </c>
      <c r="P38" s="8" t="s">
        <v>89</v>
      </c>
      <c r="Q38" s="9" t="s">
        <v>90</v>
      </c>
      <c r="R38" s="8" t="s">
        <v>89</v>
      </c>
      <c r="S38" s="9" t="s">
        <v>90</v>
      </c>
      <c r="T38" s="8" t="s">
        <v>89</v>
      </c>
      <c r="U38" s="9" t="s">
        <v>90</v>
      </c>
      <c r="V38" s="8" t="s">
        <v>89</v>
      </c>
      <c r="W38" s="9" t="s">
        <v>90</v>
      </c>
      <c r="X38" s="10" t="s">
        <v>89</v>
      </c>
      <c r="Y38" s="7" t="s">
        <v>90</v>
      </c>
      <c r="Z38" s="8" t="s">
        <v>89</v>
      </c>
      <c r="AA38" s="9" t="s">
        <v>90</v>
      </c>
      <c r="AB38" s="8" t="s">
        <v>89</v>
      </c>
      <c r="AC38" s="9" t="s">
        <v>90</v>
      </c>
      <c r="AD38" s="8" t="s">
        <v>89</v>
      </c>
      <c r="AE38" s="9" t="s">
        <v>90</v>
      </c>
      <c r="AF38" s="8" t="s">
        <v>89</v>
      </c>
      <c r="AG38" s="9" t="s">
        <v>90</v>
      </c>
      <c r="AH38" s="8" t="s">
        <v>89</v>
      </c>
      <c r="AI38" s="9" t="s">
        <v>90</v>
      </c>
      <c r="AJ38" s="281"/>
      <c r="AK38" s="10" t="s">
        <v>89</v>
      </c>
      <c r="AL38" s="7" t="s">
        <v>90</v>
      </c>
      <c r="AM38" s="8" t="s">
        <v>89</v>
      </c>
      <c r="AN38" s="9" t="s">
        <v>90</v>
      </c>
      <c r="AO38" s="8" t="s">
        <v>89</v>
      </c>
      <c r="AP38" s="9" t="s">
        <v>90</v>
      </c>
      <c r="AQ38" s="8" t="s">
        <v>89</v>
      </c>
      <c r="AR38" s="9" t="s">
        <v>90</v>
      </c>
      <c r="AS38" s="8" t="s">
        <v>89</v>
      </c>
      <c r="AT38" s="9" t="s">
        <v>90</v>
      </c>
      <c r="AU38" s="8" t="s">
        <v>89</v>
      </c>
      <c r="AV38" s="9" t="s">
        <v>90</v>
      </c>
      <c r="AW38" s="10" t="s">
        <v>89</v>
      </c>
      <c r="AX38" s="7" t="s">
        <v>90</v>
      </c>
      <c r="AY38" s="8" t="s">
        <v>89</v>
      </c>
      <c r="AZ38" s="9" t="s">
        <v>90</v>
      </c>
      <c r="BA38" s="8" t="s">
        <v>89</v>
      </c>
      <c r="BB38" s="9" t="s">
        <v>90</v>
      </c>
      <c r="BC38" s="8" t="s">
        <v>89</v>
      </c>
      <c r="BD38" s="9" t="s">
        <v>90</v>
      </c>
      <c r="BE38" s="8" t="s">
        <v>89</v>
      </c>
      <c r="BF38" s="9" t="s">
        <v>90</v>
      </c>
      <c r="BG38" s="8" t="s">
        <v>89</v>
      </c>
      <c r="BH38" s="9" t="s">
        <v>90</v>
      </c>
      <c r="BI38" s="8" t="s">
        <v>89</v>
      </c>
      <c r="BJ38" s="9" t="s">
        <v>90</v>
      </c>
      <c r="BK38" s="8" t="s">
        <v>89</v>
      </c>
      <c r="BL38" s="9" t="s">
        <v>90</v>
      </c>
      <c r="BM38" s="8" t="s">
        <v>89</v>
      </c>
      <c r="BN38" s="9" t="s">
        <v>90</v>
      </c>
      <c r="BO38" s="8" t="s">
        <v>89</v>
      </c>
      <c r="BP38" s="9" t="s">
        <v>90</v>
      </c>
      <c r="BQ38" s="8" t="s">
        <v>89</v>
      </c>
      <c r="BR38" s="9" t="s">
        <v>90</v>
      </c>
      <c r="BS38" s="8" t="s">
        <v>89</v>
      </c>
      <c r="BT38" s="9" t="s">
        <v>90</v>
      </c>
      <c r="BU38" s="8" t="s">
        <v>89</v>
      </c>
      <c r="BV38" s="9" t="s">
        <v>90</v>
      </c>
      <c r="BW38" s="8" t="s">
        <v>89</v>
      </c>
      <c r="BX38" s="9" t="s">
        <v>90</v>
      </c>
      <c r="BY38" s="8" t="s">
        <v>89</v>
      </c>
      <c r="BZ38" s="9" t="s">
        <v>90</v>
      </c>
      <c r="CA38" s="8" t="s">
        <v>89</v>
      </c>
      <c r="CB38" s="9" t="s">
        <v>90</v>
      </c>
      <c r="CC38" s="8" t="s">
        <v>89</v>
      </c>
      <c r="CD38" s="9" t="s">
        <v>90</v>
      </c>
    </row>
    <row r="39" spans="1:82" ht="20.100000000000001" customHeight="1" thickTop="1" x14ac:dyDescent="0.2">
      <c r="A39" s="36" t="s">
        <v>217</v>
      </c>
      <c r="B39" s="13">
        <f t="shared" ref="B39" si="12">D39+X39+AK39+AW39</f>
        <v>6</v>
      </c>
      <c r="C39" s="14">
        <f t="shared" ref="C39" si="13">E39+Y39+AL39+AX39</f>
        <v>7</v>
      </c>
      <c r="D39" s="15">
        <f>SUM(F39+H39+J39+L39+N39+P39+R39+T39+V39)</f>
        <v>4</v>
      </c>
      <c r="E39" s="16">
        <f>SUM(G39+I39+K39+M39+O39+Q39+S39+U39+W39)</f>
        <v>3</v>
      </c>
      <c r="F39" s="17">
        <f>COUNTIF('Men''s Premier League'!$B$7:$B$100,$A39)</f>
        <v>0</v>
      </c>
      <c r="G39" s="18">
        <f>COUNTIF('Men''s Premier League'!$D$7:$D$100,$A39)</f>
        <v>0</v>
      </c>
      <c r="H39" s="17">
        <f>COUNTIF('Men''s Premier Reserve'!$B$13:$B$106,$A39)</f>
        <v>0</v>
      </c>
      <c r="I39" s="18">
        <f>COUNTIF('Men''s Premier Reserve'!$D$13:$D$106,$A39)</f>
        <v>0</v>
      </c>
      <c r="J39" s="17">
        <f>COUNTIF('Men''s League One'!$B$7:$B$100,$A39)</f>
        <v>3</v>
      </c>
      <c r="K39" s="18">
        <f>COUNTIF('Men''s League One'!$D$7:$D$100,$A39)</f>
        <v>2</v>
      </c>
      <c r="L39" s="17">
        <f>COUNTIF('Men''s League Two'!$B$7:$B$100,$A39)</f>
        <v>1</v>
      </c>
      <c r="M39" s="18">
        <f>COUNTIF('Men''s League Two'!$D$7:$D$100,$A39)</f>
        <v>0</v>
      </c>
      <c r="N39" s="17">
        <f>COUNTIF('Men''s League Three'!$B$7:$B$100,$A39)</f>
        <v>0</v>
      </c>
      <c r="O39" s="18">
        <f>COUNTIF('Men''s League Three'!$D$7:$D$100,$A39)</f>
        <v>0</v>
      </c>
      <c r="P39" s="17">
        <f>COUNTIF('Men''s League Four'!$B$7:$B$100,$A39)</f>
        <v>0</v>
      </c>
      <c r="Q39" s="18">
        <f>COUNTIF('Men''s League Four'!$D$7:$D$100,$A39)</f>
        <v>1</v>
      </c>
      <c r="R39" s="17">
        <f>COUNTIF('Men''s League Five'!$B$7:$B$100,$A39)</f>
        <v>0</v>
      </c>
      <c r="S39" s="18">
        <f>COUNTIF('Men''s League Five'!$D$7:$D$100,$A39)</f>
        <v>0</v>
      </c>
      <c r="T39" s="17">
        <f>COUNTIF('Men''s League Six'!$B$7:$B$100,$A39)</f>
        <v>0</v>
      </c>
      <c r="U39" s="18">
        <f>COUNTIF('Men''s League Six'!$D$7:$D$100,$A39)</f>
        <v>0</v>
      </c>
      <c r="V39" s="17">
        <f>COUNTIF('Men''s League Seven'!$B$7:$B$100,$A39)</f>
        <v>0</v>
      </c>
      <c r="W39" s="18">
        <f>COUNTIF('Men''s League Seven'!$D$7:$D$100,$A39)</f>
        <v>0</v>
      </c>
      <c r="X39" s="20">
        <f>SUM(Z39+AB39+AD39+AF39+AH39)</f>
        <v>2</v>
      </c>
      <c r="Y39" s="16">
        <f>SUM(AA39+AC39+AE39+AG39+AI39)</f>
        <v>2</v>
      </c>
      <c r="Z39" s="17">
        <f>COUNTIF('Women''s Premier League'!$B$7:$B$100,$A39)+COUNTIF('Women''s Premier League'!$B$7:$B$100,$A39 &amp;" a")+COUNTIF('Women''s Premier League'!$B$7:$B$100,$A39 &amp;" b")+COUNTIF('Women''s Premier League'!$B$7:$B$100,$A39 &amp;" c")</f>
        <v>0</v>
      </c>
      <c r="AA39" s="18">
        <f>COUNTIF('Women''s Premier League'!$D$7:$D$101,$A39)+COUNTIF('Women''s Premier League'!$D$7:$D$101,$A39 &amp;" a")+COUNTIF('Women''s Premier League'!$D$7:$D$101,$A39 &amp;" b")+COUNTIF('Women''s Premier League'!$D$7:$D$101,$A39 &amp;" c")</f>
        <v>0</v>
      </c>
      <c r="AB39" s="17">
        <f>COUNTIF('Women''s League Two'!$B$7:$B$100,$A39)+COUNTIF('Women''s League Two'!$B$7:$B$100,$A39 &amp;" a")+COUNTIF('Women''s League Two'!$B$7:$B$100,$A39 &amp;" b")+COUNTIF('Women''s League Two'!$B$7:$B$100,$A39 &amp;" c")</f>
        <v>0</v>
      </c>
      <c r="AC39" s="18">
        <f>COUNTIF('Women''s League Two'!$D$7:$D$101,$A39)+COUNTIF('Women''s League Two'!$D$7:$D$101,$A39 &amp;" a")+COUNTIF('Women''s League Two'!$D$7:$D$101,$A39 &amp;" b")+COUNTIF('Women''s League Two'!$D$7:$D$101,$A39 &amp;" c")</f>
        <v>0</v>
      </c>
      <c r="AD39" s="17">
        <f>COUNTIF('Women''s League Three'!$B$8:$B$101,$A39)+COUNTIF('Women''s League Three'!$B$8:$B$101,$A39 &amp;" a")+COUNTIF('Women''s League Three'!$B$8:$B$101,$A39 &amp;" b")+COUNTIF('Women''s League Three'!$B$8:$B$101,$A39 &amp;" c")</f>
        <v>1</v>
      </c>
      <c r="AE39" s="18">
        <f>COUNTIF('Women''s League Three'!$D$8:$D$102,$A39)+COUNTIF('Women''s League Three'!$D$8:$D$102,$A39 &amp;" a")+COUNTIF('Women''s League Three'!$D$8:$D$102,$A39 &amp;" b")+COUNTIF('Women''s League Three'!$D$8:$D$102,$A39 &amp;" c")</f>
        <v>1</v>
      </c>
      <c r="AF39" s="17">
        <f>COUNTIF('Women''s League Four'!$B$7:$B$100,$A39)+COUNTIF('Women''s League Four'!$B$7:$B$100,$A39 &amp;" a")+COUNTIF('Women''s League Four'!$B$7:$B$100,$A39 &amp;" b")+COUNTIF('Women''s League Four'!$B$7:$B$100,$A39 &amp;" c")</f>
        <v>0</v>
      </c>
      <c r="AG39" s="18">
        <f>COUNTIF('Women''s League Four'!$D$7:$D$101,$A39)+COUNTIF('Women''s League Four'!$D$7:$D$101,$A39 &amp;" a")+COUNTIF('Women''s League Four'!$D$7:$D$101,$A39 &amp;" b")+COUNTIF('Women''s League Four'!$D$7:$D$101,$A39 &amp;" c")</f>
        <v>0</v>
      </c>
      <c r="AH39" s="17">
        <f>COUNTIF('Women''s League Five'!$B$8:$B$101,$A39)+COUNTIF('Women''s League Five'!$B$8:$B$101,$A39 &amp;" a")+COUNTIF('Women''s League Five'!$B$8:$B$101,$A39 &amp;" b")+COUNTIF('Women''s League Five'!$B$8:$B$101,$A39 &amp;" c")</f>
        <v>1</v>
      </c>
      <c r="AI39" s="18">
        <f>COUNTIF('Women''s League Five'!$D$8:$D$102,$A39)+COUNTIF('Women''s League Five'!$D$8:$D$102,$A39 &amp;" a")+COUNTIF('Women''s League Five'!$D$8:$D$102,$A39 &amp;" b")+COUNTIF('Women''s League Five'!$D$8:$D$102,$A39 &amp;" c")</f>
        <v>1</v>
      </c>
      <c r="AJ39" s="36" t="s">
        <v>217</v>
      </c>
      <c r="AK39" s="15">
        <f>SUM(AM39+AO39+AQ39+AS39+AU39)</f>
        <v>0</v>
      </c>
      <c r="AL39" s="16">
        <f>SUM(AN39+AP39+AR39+AT39+AV39)</f>
        <v>0</v>
      </c>
      <c r="AM39" s="17">
        <f>COUNTIF('Grade 16 Girls Div 1'!$B$7:$B$81,$A39)</f>
        <v>0</v>
      </c>
      <c r="AN39" s="18">
        <f>COUNTIF('Grade 16 Girls Div 1'!$D$7:$D$81,$A39)</f>
        <v>0</v>
      </c>
      <c r="AO39" s="17"/>
      <c r="AP39" s="18"/>
      <c r="AQ39" s="19">
        <f>COUNTIF('Grade 14 Girls Div 1'!$B$7:$B$99,$A39)</f>
        <v>0</v>
      </c>
      <c r="AR39" s="18">
        <f>COUNTIF('Grade 14 Girls Div 1'!$D$7:$D$99,$A39)</f>
        <v>0</v>
      </c>
      <c r="AS39" s="17"/>
      <c r="AT39" s="18"/>
      <c r="AU39" s="19">
        <f>COUNTIF('Grade 12 Girls Div 1'!$B$7:$B$102,$A39)</f>
        <v>0</v>
      </c>
      <c r="AV39" s="18">
        <f>COUNTIF('Grade 12 Girls Div 1'!$D$7:$D$102,$A39)</f>
        <v>0</v>
      </c>
      <c r="AW39" s="22">
        <f>SUM(AY39+BA39+BC39+BE39+BG39+BI39+BK39+BM39+BO39+BQ39+BS39+BU39+BW39+BY39+CA39+CC39)</f>
        <v>0</v>
      </c>
      <c r="AX39" s="23">
        <f>SUM(AZ39+BB39+BD39+BF39+BH39+BJ39+BL39+BN39+BP39+BR39+BT39+BV39+BX39+BZ39+CB39+CD39)</f>
        <v>2</v>
      </c>
      <c r="AY39" s="19">
        <f>COUNTIF('Grade 16 Div. 1'!$B$34:$B$129,$A39)</f>
        <v>0</v>
      </c>
      <c r="AZ39" s="18">
        <f>COUNTIF('Grade 16 Div. 1'!$D$34:$D$129,$A39)</f>
        <v>0</v>
      </c>
      <c r="BA39" s="19">
        <f>COUNTIF('Grade 16 Div. 2'!$B$16:$B$111,$A39)</f>
        <v>0</v>
      </c>
      <c r="BB39" s="18">
        <f>COUNTIF('Grade 16 Div. 2'!$D$16:$D$111,$A39)</f>
        <v>0</v>
      </c>
      <c r="BC39" s="19">
        <f>COUNTIF('Grade 16 Div. 2 North'!$B$7:$B$102,$A39)</f>
        <v>0</v>
      </c>
      <c r="BD39" s="18">
        <f>COUNTIF('Grade 16 Div. 2 North'!$D$7:$D$102,$A39)</f>
        <v>0</v>
      </c>
      <c r="BE39" s="19">
        <f>COUNTIF('Grade 15 Div. 1'!$B$12:$B$107,$A39)</f>
        <v>0</v>
      </c>
      <c r="BF39" s="18">
        <f>COUNTIF('Grade 15 Div. 1'!$D$12:$D$107,$A39)</f>
        <v>0</v>
      </c>
      <c r="BG39" s="19">
        <f>COUNTIF('Grade 15 Div. 2'!$B$7:$B$102,$A39)</f>
        <v>0</v>
      </c>
      <c r="BH39" s="18">
        <f>COUNTIF('Grade 15 Div. 2'!$D$7:$D$102,$A39)</f>
        <v>0</v>
      </c>
      <c r="BI39" s="19">
        <f>COUNTIF('Grade 15 Div. 2 North'!$B$7:$B$102,$A39)</f>
        <v>0</v>
      </c>
      <c r="BJ39" s="18">
        <f>COUNTIF('Grade 15 Div. 2 North'!$D$7:$D$102,$A39)</f>
        <v>1</v>
      </c>
      <c r="BK39" s="19">
        <f>COUNTIF('Grade 14 Div. 1'!$B$7:$B$102,$A39)</f>
        <v>0</v>
      </c>
      <c r="BL39" s="18">
        <f>COUNTIF('Grade 14 Div. 1'!$D$7:$D$102,$A39)</f>
        <v>0</v>
      </c>
      <c r="BM39" s="19">
        <f>COUNTIF('Grade 14 Div. 2'!$B$7:$B$103,$A39)</f>
        <v>0</v>
      </c>
      <c r="BN39" s="18">
        <f>COUNTIF('Grade 14 Div. 2'!$D$7:$D$103,$A39)</f>
        <v>0</v>
      </c>
      <c r="BO39" s="19">
        <f>COUNTIF('Grade 14 Div. 2 North'!$B$7:$B$102,$A39)</f>
        <v>0</v>
      </c>
      <c r="BP39" s="18">
        <f>COUNTIF('Grade 14 Div. 2 North'!$D$7:$D$102,$A39)</f>
        <v>0</v>
      </c>
      <c r="BQ39" s="19">
        <f>COUNTIF('Grade 13 Div. 1'!$B$10:$B$105,$A39)</f>
        <v>0</v>
      </c>
      <c r="BR39" s="18">
        <f>COUNTIF('Grade 13 Div. 1'!$D$10:$D$105,$A39)</f>
        <v>0</v>
      </c>
      <c r="BS39" s="19">
        <f>COUNTIF('Grade 13 Div. 2'!$B$7:$B$102,$A39)</f>
        <v>0</v>
      </c>
      <c r="BT39" s="18">
        <f>COUNTIF('Grade 13 Div. 2'!$D$7:$D$102,$A39)</f>
        <v>0</v>
      </c>
      <c r="BU39" s="19">
        <f>COUNTIF('Grade 13 Div. 2 North'!$B$7:$B$102,$A39)</f>
        <v>0</v>
      </c>
      <c r="BV39" s="18">
        <f>COUNTIF('Grade 13 Div. 2 North'!$D$7:$D$102,$A39)</f>
        <v>1</v>
      </c>
      <c r="BW39" s="19">
        <f>COUNTIF('Grade 12 Div. 1'!$B$7:$B$102,$A39)</f>
        <v>0</v>
      </c>
      <c r="BX39" s="18">
        <f>COUNTIF('Grade 12 Div. 1'!$D$7:$D$102,$A39)</f>
        <v>0</v>
      </c>
      <c r="BY39" s="19">
        <f>COUNTIF('Grade 12 Div. 2'!$B$7:$B$102,$A39)</f>
        <v>0</v>
      </c>
      <c r="BZ39" s="18">
        <f>COUNTIF('Grade 12 Div. 2'!$D$7:$D$102,$A39)</f>
        <v>0</v>
      </c>
      <c r="CA39" s="19">
        <f>COUNTIF('Grade 12 Div. 2 North'!$B$7:$B$103,$A39)</f>
        <v>0</v>
      </c>
      <c r="CB39" s="18">
        <f>COUNTIF('Grade 12 Div. 2 North'!$D$7:$D$103,$A39)</f>
        <v>0</v>
      </c>
      <c r="CC39" s="19">
        <f>COUNTIF('Grade 12 Div. 3'!$B$7:$B$102,$A39)</f>
        <v>0</v>
      </c>
      <c r="CD39" s="18">
        <f>COUNTIF('Grade 12 Div. 3'!$D$7:$D$102,$A39)</f>
        <v>0</v>
      </c>
    </row>
    <row r="40" spans="1:82" ht="20.100000000000001" customHeight="1" x14ac:dyDescent="0.2">
      <c r="A40" s="37" t="s">
        <v>218</v>
      </c>
      <c r="B40" s="13">
        <f t="shared" ref="B40:B57" si="14">D40+X40+AK40+AW40</f>
        <v>1</v>
      </c>
      <c r="C40" s="14">
        <f t="shared" ref="C40:C57" si="15">E40+Y40+AL40+AX40</f>
        <v>0</v>
      </c>
      <c r="D40" s="15">
        <f t="shared" ref="D40:D56" si="16">SUM(F40+H40+J40+L40+N40+P40+R40+T40+V40)</f>
        <v>1</v>
      </c>
      <c r="E40" s="16">
        <f t="shared" ref="E40:E56" si="17">SUM(G40+I40+K40+M40+O40+Q40+S40+U40+W40)</f>
        <v>0</v>
      </c>
      <c r="F40" s="19">
        <f>COUNTIF('Men''s Premier League'!$B$7:$B$100,$A40)</f>
        <v>1</v>
      </c>
      <c r="G40" s="18">
        <f>COUNTIF('Men''s Premier League'!$D$7:$D$100,$A40)</f>
        <v>0</v>
      </c>
      <c r="H40" s="19">
        <f>COUNTIF('Men''s Premier Reserve'!$B$13:$B$106,$A40)</f>
        <v>0</v>
      </c>
      <c r="I40" s="18">
        <f>COUNTIF('Men''s Premier Reserve'!$D$13:$D$106,$A40)</f>
        <v>0</v>
      </c>
      <c r="J40" s="19">
        <f>COUNTIF('Men''s League One'!$B$7:$B$100,$A40)</f>
        <v>0</v>
      </c>
      <c r="K40" s="18">
        <f>COUNTIF('Men''s League One'!$D$7:$D$100,$A40)</f>
        <v>0</v>
      </c>
      <c r="L40" s="19">
        <f>COUNTIF('Men''s League Two'!$B$7:$B$100,$A40)</f>
        <v>0</v>
      </c>
      <c r="M40" s="18">
        <f>COUNTIF('Men''s League Two'!$D$7:$D$100,$A40)</f>
        <v>0</v>
      </c>
      <c r="N40" s="19">
        <f>COUNTIF('Men''s League Three'!$B$7:$B$100,$A40)</f>
        <v>0</v>
      </c>
      <c r="O40" s="18">
        <f>COUNTIF('Men''s League Three'!$D$7:$D$100,$A40)</f>
        <v>0</v>
      </c>
      <c r="P40" s="19">
        <f>COUNTIF('Men''s League Four'!$B$7:$B$100,$A40)</f>
        <v>0</v>
      </c>
      <c r="Q40" s="18">
        <f>COUNTIF('Men''s League Four'!$D$7:$D$100,$A40)</f>
        <v>0</v>
      </c>
      <c r="R40" s="19">
        <f>COUNTIF('Men''s League Five'!$B$7:$B$100,$A40)</f>
        <v>0</v>
      </c>
      <c r="S40" s="18">
        <f>COUNTIF('Men''s League Five'!$D$7:$D$100,$A40)</f>
        <v>0</v>
      </c>
      <c r="T40" s="19">
        <f>COUNTIF('Men''s League Six'!$B$7:$B$100,$A40)</f>
        <v>0</v>
      </c>
      <c r="U40" s="18">
        <f>COUNTIF('Men''s League Six'!$D$7:$D$100,$A40)</f>
        <v>0</v>
      </c>
      <c r="V40" s="19">
        <f>COUNTIF('Men''s League Seven'!$B$7:$B$100,$A40)</f>
        <v>0</v>
      </c>
      <c r="W40" s="18">
        <f>COUNTIF('Men''s League Seven'!$D$7:$D$100,$A40)</f>
        <v>0</v>
      </c>
      <c r="X40" s="20">
        <f t="shared" ref="X40:X54" si="18">SUM(Z40+AB40+AD40+AF40+AH40)</f>
        <v>0</v>
      </c>
      <c r="Y40" s="16">
        <f t="shared" ref="Y40:Y54" si="19">SUM(AA40+AC40+AE40+AG40+AI40)</f>
        <v>0</v>
      </c>
      <c r="Z40" s="17">
        <f>COUNTIF('Women''s Premier League'!$B$7:$B$100,$A40)+COUNTIF('Women''s Premier League'!$B$7:$B$100,$A40 &amp;" a")+COUNTIF('Women''s Premier League'!$B$7:$B$100,$A40 &amp;" b")+COUNTIF('Women''s Premier League'!$B$7:$B$100,$A40 &amp;" c")</f>
        <v>0</v>
      </c>
      <c r="AA40" s="18">
        <f>COUNTIF('Women''s Premier League'!$D$7:$D$101,$A40)+COUNTIF('Women''s Premier League'!$D$7:$D$101,$A40 &amp;" a")+COUNTIF('Women''s Premier League'!$D$7:$D$101,$A40 &amp;" b")+COUNTIF('Women''s Premier League'!$D$7:$D$101,$A40 &amp;" c")</f>
        <v>0</v>
      </c>
      <c r="AB40" s="17">
        <f>COUNTIF('Women''s League Two'!$B$7:$B$100,$A40)+COUNTIF('Women''s League Two'!$B$7:$B$100,$A40 &amp;" a")+COUNTIF('Women''s League Two'!$B$7:$B$100,$A40 &amp;" b")+COUNTIF('Women''s League Two'!$B$7:$B$100,$A40 &amp;" c")</f>
        <v>0</v>
      </c>
      <c r="AC40" s="18">
        <f>COUNTIF('Women''s League Two'!$D$7:$D$101,$A40)+COUNTIF('Women''s League Two'!$D$7:$D$101,$A40 &amp;" a")+COUNTIF('Women''s League Two'!$D$7:$D$101,$A40 &amp;" b")+COUNTIF('Women''s League Two'!$D$7:$D$101,$A40 &amp;" c")</f>
        <v>0</v>
      </c>
      <c r="AD40" s="17">
        <f>COUNTIF('Women''s League Three'!$B$8:$B$101,$A40)+COUNTIF('Women''s League Three'!$B$8:$B$101,$A40 &amp;" a")+COUNTIF('Women''s League Three'!$B$8:$B$101,$A40 &amp;" b")+COUNTIF('Women''s League Three'!$B$8:$B$101,$A40 &amp;" c")</f>
        <v>0</v>
      </c>
      <c r="AE40" s="18">
        <f>COUNTIF('Women''s League Three'!$D$8:$D$102,$A40)+COUNTIF('Women''s League Three'!$D$8:$D$102,$A40 &amp;" a")+COUNTIF('Women''s League Three'!$D$8:$D$102,$A40 &amp;" b")+COUNTIF('Women''s League Three'!$D$8:$D$102,$A40 &amp;" c")</f>
        <v>0</v>
      </c>
      <c r="AF40" s="17">
        <f>COUNTIF('Women''s League Four'!$B$7:$B$100,$A40)+COUNTIF('Women''s League Four'!$B$7:$B$100,$A40 &amp;" a")+COUNTIF('Women''s League Four'!$B$7:$B$100,$A40 &amp;" b")+COUNTIF('Women''s League Four'!$B$7:$B$100,$A40 &amp;" c")</f>
        <v>0</v>
      </c>
      <c r="AG40" s="18">
        <f>COUNTIF('Women''s League Four'!$D$7:$D$101,$A40)+COUNTIF('Women''s League Four'!$D$7:$D$101,$A40 &amp;" a")+COUNTIF('Women''s League Four'!$D$7:$D$101,$A40 &amp;" b")+COUNTIF('Women''s League Four'!$D$7:$D$101,$A40 &amp;" c")</f>
        <v>0</v>
      </c>
      <c r="AH40" s="17">
        <f>COUNTIF('Women''s League Five'!$B$8:$B$101,$A40)+COUNTIF('Women''s League Five'!$B$8:$B$101,$A40 &amp;" a")+COUNTIF('Women''s League Five'!$B$8:$B$101,$A40 &amp;" b")+COUNTIF('Women''s League Five'!$B$8:$B$101,$A40 &amp;" c")</f>
        <v>0</v>
      </c>
      <c r="AI40" s="18">
        <f>COUNTIF('Women''s League Five'!$D$8:$D$102,$A40)+COUNTIF('Women''s League Five'!$D$8:$D$102,$A40 &amp;" a")+COUNTIF('Women''s League Five'!$D$8:$D$102,$A40 &amp;" b")+COUNTIF('Women''s League Five'!$D$8:$D$102,$A40 &amp;" c")</f>
        <v>0</v>
      </c>
      <c r="AJ40" s="37" t="s">
        <v>218</v>
      </c>
      <c r="AK40" s="15">
        <f t="shared" ref="AK40:AK57" si="20">SUM(AM40+AO40+AQ40+AS40+AU40)</f>
        <v>0</v>
      </c>
      <c r="AL40" s="16">
        <f t="shared" ref="AL40:AL57" si="21">SUM(AN40+AP40+AR40+AT40+AV40)</f>
        <v>0</v>
      </c>
      <c r="AM40" s="17">
        <f>COUNTIF('Grade 16 Girls Div 1'!$B$7:$B$81,$A40)</f>
        <v>0</v>
      </c>
      <c r="AN40" s="18">
        <f>COUNTIF('Grade 16 Girls Div 1'!$D$7:$D$81,$A40)</f>
        <v>0</v>
      </c>
      <c r="AO40" s="19"/>
      <c r="AP40" s="18"/>
      <c r="AQ40" s="19">
        <f>COUNTIF('Grade 14 Girls Div 1'!$B$7:$B$99,$A40)</f>
        <v>0</v>
      </c>
      <c r="AR40" s="18">
        <f>COUNTIF('Grade 14 Girls Div 1'!$D$7:$D$99,$A40)</f>
        <v>0</v>
      </c>
      <c r="AS40" s="19"/>
      <c r="AT40" s="18"/>
      <c r="AU40" s="19">
        <f>COUNTIF('Grade 12 Girls Div 1'!$B$7:$B$102,$A40)</f>
        <v>0</v>
      </c>
      <c r="AV40" s="18">
        <f>COUNTIF('Grade 12 Girls Div 1'!$D$7:$D$102,$A40)</f>
        <v>0</v>
      </c>
      <c r="AW40" s="22">
        <f t="shared" ref="AW40:AW52" si="22">SUM(AY40+BA40+BC40+BE40+BG40+BI40+BK40+BM40+BO40+BQ40+BS40+BU40+BW40+BY40+CA40+CC40)</f>
        <v>0</v>
      </c>
      <c r="AX40" s="23">
        <f t="shared" ref="AX40:AX52" si="23">SUM(AZ40+BB40+BD40+BF40+BH40+BJ40+BL40+BN40+BP40+BR40+BT40+BV40+BX40+BZ40+CB40+CD40)</f>
        <v>0</v>
      </c>
      <c r="AY40" s="19">
        <f>COUNTIF('Grade 16 Div. 1'!$B$34:$B$129,$A40)</f>
        <v>0</v>
      </c>
      <c r="AZ40" s="18">
        <f>COUNTIF('Grade 16 Div. 1'!$D$34:$D$129,$A40)</f>
        <v>0</v>
      </c>
      <c r="BA40" s="19">
        <f>COUNTIF('Grade 16 Div. 2'!$B$16:$B$111,$A40)</f>
        <v>0</v>
      </c>
      <c r="BB40" s="18">
        <f>COUNTIF('Grade 16 Div. 2'!$D$16:$D$111,$A40)</f>
        <v>0</v>
      </c>
      <c r="BC40" s="19">
        <f>COUNTIF('Grade 16 Div. 2 North'!$B$7:$B$102,$A40)</f>
        <v>0</v>
      </c>
      <c r="BD40" s="18">
        <f>COUNTIF('Grade 16 Div. 2 North'!$D$7:$D$102,$A40)</f>
        <v>0</v>
      </c>
      <c r="BE40" s="19">
        <f>COUNTIF('Grade 15 Div. 1'!$B$12:$B$107,$A40)</f>
        <v>0</v>
      </c>
      <c r="BF40" s="18">
        <f>COUNTIF('Grade 15 Div. 1'!$D$12:$D$107,$A40)</f>
        <v>0</v>
      </c>
      <c r="BG40" s="19">
        <f>COUNTIF('Grade 15 Div. 2'!$B$7:$B$102,$A40)</f>
        <v>0</v>
      </c>
      <c r="BH40" s="18">
        <f>COUNTIF('Grade 15 Div. 2'!$D$7:$D$102,$A40)</f>
        <v>0</v>
      </c>
      <c r="BI40" s="19">
        <f>COUNTIF('Grade 15 Div. 2 North'!$B$7:$B$102,$A40)</f>
        <v>0</v>
      </c>
      <c r="BJ40" s="18">
        <f>COUNTIF('Grade 15 Div. 2 North'!$D$7:$D$102,$A40)</f>
        <v>0</v>
      </c>
      <c r="BK40" s="19">
        <f>COUNTIF('Grade 14 Div. 1'!$B$7:$B$102,$A40)</f>
        <v>0</v>
      </c>
      <c r="BL40" s="18">
        <f>COUNTIF('Grade 14 Div. 1'!$D$7:$D$102,$A40)</f>
        <v>0</v>
      </c>
      <c r="BM40" s="19">
        <f>COUNTIF('Grade 14 Div. 2'!$B$7:$B$103,$A40)</f>
        <v>0</v>
      </c>
      <c r="BN40" s="18">
        <f>COUNTIF('Grade 14 Div. 2'!$D$7:$D$103,$A40)</f>
        <v>0</v>
      </c>
      <c r="BO40" s="19">
        <f>COUNTIF('Grade 14 Div. 2 North'!$B$7:$B$102,$A40)</f>
        <v>0</v>
      </c>
      <c r="BP40" s="18">
        <f>COUNTIF('Grade 14 Div. 2 North'!$D$7:$D$102,$A40)</f>
        <v>0</v>
      </c>
      <c r="BQ40" s="19">
        <f>COUNTIF('Grade 13 Div. 1'!$B$10:$B$105,$A40)</f>
        <v>0</v>
      </c>
      <c r="BR40" s="18">
        <f>COUNTIF('Grade 13 Div. 1'!$D$10:$D$105,$A40)</f>
        <v>0</v>
      </c>
      <c r="BS40" s="19">
        <f>COUNTIF('Grade 13 Div. 2'!$B$7:$B$102,$A40)</f>
        <v>0</v>
      </c>
      <c r="BT40" s="18">
        <f>COUNTIF('Grade 13 Div. 2'!$D$7:$D$102,$A40)</f>
        <v>0</v>
      </c>
      <c r="BU40" s="19">
        <f>COUNTIF('Grade 13 Div. 2 North'!$B$7:$B$102,$A40)</f>
        <v>0</v>
      </c>
      <c r="BV40" s="18">
        <f>COUNTIF('Grade 13 Div. 2 North'!$D$7:$D$102,$A40)</f>
        <v>0</v>
      </c>
      <c r="BW40" s="19">
        <f>COUNTIF('Grade 12 Div. 1'!$B$7:$B$102,$A40)</f>
        <v>0</v>
      </c>
      <c r="BX40" s="18">
        <f>COUNTIF('Grade 12 Div. 1'!$D$7:$D$102,$A40)</f>
        <v>0</v>
      </c>
      <c r="BY40" s="19">
        <f>COUNTIF('Grade 12 Div. 2'!$B$7:$B$102,$A40)</f>
        <v>0</v>
      </c>
      <c r="BZ40" s="18">
        <f>COUNTIF('Grade 12 Div. 2'!$D$7:$D$102,$A40)</f>
        <v>0</v>
      </c>
      <c r="CA40" s="19">
        <f>COUNTIF('Grade 12 Div. 2 North'!$B$7:$B$103,$A40)</f>
        <v>0</v>
      </c>
      <c r="CB40" s="18">
        <f>COUNTIF('Grade 12 Div. 2 North'!$D$7:$D$103,$A40)</f>
        <v>0</v>
      </c>
      <c r="CC40" s="19">
        <f>COUNTIF('Grade 12 Div. 3'!$B$7:$B$102,$A40)</f>
        <v>0</v>
      </c>
      <c r="CD40" s="18">
        <f>COUNTIF('Grade 12 Div. 3'!$D$7:$D$102,$A40)</f>
        <v>0</v>
      </c>
    </row>
    <row r="41" spans="1:82" ht="20.100000000000001" customHeight="1" x14ac:dyDescent="0.2">
      <c r="A41" s="37" t="s">
        <v>219</v>
      </c>
      <c r="B41" s="13">
        <f t="shared" si="14"/>
        <v>1</v>
      </c>
      <c r="C41" s="14">
        <f t="shared" si="15"/>
        <v>1</v>
      </c>
      <c r="D41" s="15">
        <f t="shared" si="16"/>
        <v>1</v>
      </c>
      <c r="E41" s="16">
        <f t="shared" si="17"/>
        <v>1</v>
      </c>
      <c r="F41" s="19">
        <f>COUNTIF('Men''s Premier League'!$B$7:$B$100,$A41)</f>
        <v>0</v>
      </c>
      <c r="G41" s="18">
        <f>COUNTIF('Men''s Premier League'!$D$7:$D$100,$A41)</f>
        <v>0</v>
      </c>
      <c r="H41" s="19">
        <f>COUNTIF('Men''s Premier Reserve'!$B$13:$B$106,$A41)</f>
        <v>0</v>
      </c>
      <c r="I41" s="18">
        <f>COUNTIF('Men''s Premier Reserve'!$D$13:$D$106,$A41)</f>
        <v>0</v>
      </c>
      <c r="J41" s="19">
        <f>COUNTIF('Men''s League One'!$B$7:$B$100,$A41)</f>
        <v>0</v>
      </c>
      <c r="K41" s="18">
        <f>COUNTIF('Men''s League One'!$D$7:$D$100,$A41)</f>
        <v>0</v>
      </c>
      <c r="L41" s="19">
        <f>COUNTIF('Men''s League Two'!$B$7:$B$100,$A41)</f>
        <v>1</v>
      </c>
      <c r="M41" s="18">
        <f>COUNTIF('Men''s League Two'!$D$7:$D$100,$A41)</f>
        <v>1</v>
      </c>
      <c r="N41" s="19">
        <f>COUNTIF('Men''s League Three'!$B$7:$B$100,$A41)</f>
        <v>0</v>
      </c>
      <c r="O41" s="18">
        <f>COUNTIF('Men''s League Three'!$D$7:$D$100,$A41)</f>
        <v>0</v>
      </c>
      <c r="P41" s="19">
        <f>COUNTIF('Men''s League Four'!$B$7:$B$100,$A41)</f>
        <v>0</v>
      </c>
      <c r="Q41" s="18">
        <f>COUNTIF('Men''s League Four'!$D$7:$D$100,$A41)</f>
        <v>0</v>
      </c>
      <c r="R41" s="19">
        <f>COUNTIF('Men''s League Five'!$B$7:$B$100,$A41)</f>
        <v>0</v>
      </c>
      <c r="S41" s="18">
        <f>COUNTIF('Men''s League Five'!$D$7:$D$100,$A41)</f>
        <v>0</v>
      </c>
      <c r="T41" s="19">
        <f>COUNTIF('Men''s League Six'!$B$7:$B$100,$A41)</f>
        <v>0</v>
      </c>
      <c r="U41" s="18">
        <f>COUNTIF('Men''s League Six'!$D$7:$D$100,$A41)</f>
        <v>0</v>
      </c>
      <c r="V41" s="19">
        <f>COUNTIF('Men''s League Seven'!$B$7:$B$100,$A41)</f>
        <v>0</v>
      </c>
      <c r="W41" s="18">
        <f>COUNTIF('Men''s League Seven'!$D$7:$D$100,$A41)</f>
        <v>0</v>
      </c>
      <c r="X41" s="20">
        <f t="shared" si="18"/>
        <v>0</v>
      </c>
      <c r="Y41" s="16">
        <f t="shared" si="19"/>
        <v>0</v>
      </c>
      <c r="Z41" s="17">
        <f>COUNTIF('Women''s Premier League'!$B$7:$B$100,$A41)+COUNTIF('Women''s Premier League'!$B$7:$B$100,$A41 &amp;" a")+COUNTIF('Women''s Premier League'!$B$7:$B$100,$A41 &amp;" b")+COUNTIF('Women''s Premier League'!$B$7:$B$100,$A41 &amp;" c")</f>
        <v>0</v>
      </c>
      <c r="AA41" s="18">
        <f>COUNTIF('Women''s Premier League'!$D$7:$D$101,$A41)+COUNTIF('Women''s Premier League'!$D$7:$D$101,$A41 &amp;" a")+COUNTIF('Women''s Premier League'!$D$7:$D$101,$A41 &amp;" b")+COUNTIF('Women''s Premier League'!$D$7:$D$101,$A41 &amp;" c")</f>
        <v>0</v>
      </c>
      <c r="AB41" s="17">
        <f>COUNTIF('Women''s League Two'!$B$7:$B$100,$A41)+COUNTIF('Women''s League Two'!$B$7:$B$100,$A41 &amp;" a")+COUNTIF('Women''s League Two'!$B$7:$B$100,$A41 &amp;" b")+COUNTIF('Women''s League Two'!$B$7:$B$100,$A41 &amp;" c")</f>
        <v>0</v>
      </c>
      <c r="AC41" s="18">
        <f>COUNTIF('Women''s League Two'!$D$7:$D$101,$A41)+COUNTIF('Women''s League Two'!$D$7:$D$101,$A41 &amp;" a")+COUNTIF('Women''s League Two'!$D$7:$D$101,$A41 &amp;" b")+COUNTIF('Women''s League Two'!$D$7:$D$101,$A41 &amp;" c")</f>
        <v>0</v>
      </c>
      <c r="AD41" s="17">
        <f>COUNTIF('Women''s League Three'!$B$8:$B$101,$A41)+COUNTIF('Women''s League Three'!$B$8:$B$101,$A41 &amp;" a")+COUNTIF('Women''s League Three'!$B$8:$B$101,$A41 &amp;" b")+COUNTIF('Women''s League Three'!$B$8:$B$101,$A41 &amp;" c")</f>
        <v>0</v>
      </c>
      <c r="AE41" s="18">
        <f>COUNTIF('Women''s League Three'!$D$8:$D$102,$A41)+COUNTIF('Women''s League Three'!$D$8:$D$102,$A41 &amp;" a")+COUNTIF('Women''s League Three'!$D$8:$D$102,$A41 &amp;" b")+COUNTIF('Women''s League Three'!$D$8:$D$102,$A41 &amp;" c")</f>
        <v>0</v>
      </c>
      <c r="AF41" s="17">
        <f>COUNTIF('Women''s League Four'!$B$7:$B$100,$A41)+COUNTIF('Women''s League Four'!$B$7:$B$100,$A41 &amp;" a")+COUNTIF('Women''s League Four'!$B$7:$B$100,$A41 &amp;" b")+COUNTIF('Women''s League Four'!$B$7:$B$100,$A41 &amp;" c")</f>
        <v>0</v>
      </c>
      <c r="AG41" s="18">
        <f>COUNTIF('Women''s League Four'!$D$7:$D$101,$A41)+COUNTIF('Women''s League Four'!$D$7:$D$101,$A41 &amp;" a")+COUNTIF('Women''s League Four'!$D$7:$D$101,$A41 &amp;" b")+COUNTIF('Women''s League Four'!$D$7:$D$101,$A41 &amp;" c")</f>
        <v>0</v>
      </c>
      <c r="AH41" s="17">
        <f>COUNTIF('Women''s League Five'!$B$8:$B$101,$A41)+COUNTIF('Women''s League Five'!$B$8:$B$101,$A41 &amp;" a")+COUNTIF('Women''s League Five'!$B$8:$B$101,$A41 &amp;" b")+COUNTIF('Women''s League Five'!$B$8:$B$101,$A41 &amp;" c")</f>
        <v>0</v>
      </c>
      <c r="AI41" s="18">
        <f>COUNTIF('Women''s League Five'!$D$8:$D$102,$A41)+COUNTIF('Women''s League Five'!$D$8:$D$102,$A41 &amp;" a")+COUNTIF('Women''s League Five'!$D$8:$D$102,$A41 &amp;" b")+COUNTIF('Women''s League Five'!$D$8:$D$102,$A41 &amp;" c")</f>
        <v>0</v>
      </c>
      <c r="AJ41" s="37" t="s">
        <v>219</v>
      </c>
      <c r="AK41" s="15">
        <f t="shared" si="20"/>
        <v>0</v>
      </c>
      <c r="AL41" s="16">
        <f t="shared" si="21"/>
        <v>0</v>
      </c>
      <c r="AM41" s="17">
        <f>COUNTIF('Grade 16 Girls Div 1'!$B$7:$B$81,$A41)</f>
        <v>0</v>
      </c>
      <c r="AN41" s="18">
        <f>COUNTIF('Grade 16 Girls Div 1'!$D$7:$D$81,$A41)</f>
        <v>0</v>
      </c>
      <c r="AO41" s="19"/>
      <c r="AP41" s="18"/>
      <c r="AQ41" s="19">
        <f>COUNTIF('Grade 14 Girls Div 1'!$B$7:$B$99,$A41)</f>
        <v>0</v>
      </c>
      <c r="AR41" s="18">
        <f>COUNTIF('Grade 14 Girls Div 1'!$D$7:$D$99,$A41)</f>
        <v>0</v>
      </c>
      <c r="AS41" s="19"/>
      <c r="AT41" s="18"/>
      <c r="AU41" s="19">
        <f>COUNTIF('Grade 12 Girls Div 1'!$B$7:$B$102,$A41)</f>
        <v>0</v>
      </c>
      <c r="AV41" s="18">
        <f>COUNTIF('Grade 12 Girls Div 1'!$D$7:$D$102,$A41)</f>
        <v>0</v>
      </c>
      <c r="AW41" s="22">
        <f t="shared" si="22"/>
        <v>0</v>
      </c>
      <c r="AX41" s="23">
        <f t="shared" si="23"/>
        <v>0</v>
      </c>
      <c r="AY41" s="19">
        <f>COUNTIF('Grade 16 Div. 1'!$B$34:$B$129,$A41)</f>
        <v>0</v>
      </c>
      <c r="AZ41" s="18">
        <f>COUNTIF('Grade 16 Div. 1'!$D$34:$D$129,$A41)</f>
        <v>0</v>
      </c>
      <c r="BA41" s="19">
        <f>COUNTIF('Grade 16 Div. 2'!$B$16:$B$111,$A41)</f>
        <v>0</v>
      </c>
      <c r="BB41" s="18">
        <f>COUNTIF('Grade 16 Div. 2'!$D$16:$D$111,$A41)</f>
        <v>0</v>
      </c>
      <c r="BC41" s="19">
        <f>COUNTIF('Grade 16 Div. 2 North'!$B$7:$B$102,$A41)</f>
        <v>0</v>
      </c>
      <c r="BD41" s="18">
        <f>COUNTIF('Grade 16 Div. 2 North'!$D$7:$D$102,$A41)</f>
        <v>0</v>
      </c>
      <c r="BE41" s="19">
        <f>COUNTIF('Grade 15 Div. 1'!$B$12:$B$107,$A41)</f>
        <v>0</v>
      </c>
      <c r="BF41" s="18">
        <f>COUNTIF('Grade 15 Div. 1'!$D$12:$D$107,$A41)</f>
        <v>0</v>
      </c>
      <c r="BG41" s="19">
        <f>COUNTIF('Grade 15 Div. 2'!$B$7:$B$102,$A41)</f>
        <v>0</v>
      </c>
      <c r="BH41" s="18">
        <f>COUNTIF('Grade 15 Div. 2'!$D$7:$D$102,$A41)</f>
        <v>0</v>
      </c>
      <c r="BI41" s="19">
        <f>COUNTIF('Grade 15 Div. 2 North'!$B$7:$B$102,$A41)</f>
        <v>0</v>
      </c>
      <c r="BJ41" s="18">
        <f>COUNTIF('Grade 15 Div. 2 North'!$D$7:$D$102,$A41)</f>
        <v>0</v>
      </c>
      <c r="BK41" s="19">
        <f>COUNTIF('Grade 14 Div. 1'!$B$7:$B$102,$A41)</f>
        <v>0</v>
      </c>
      <c r="BL41" s="18">
        <f>COUNTIF('Grade 14 Div. 1'!$D$7:$D$102,$A41)</f>
        <v>0</v>
      </c>
      <c r="BM41" s="19">
        <f>COUNTIF('Grade 14 Div. 2'!$B$7:$B$103,$A41)</f>
        <v>0</v>
      </c>
      <c r="BN41" s="18">
        <f>COUNTIF('Grade 14 Div. 2'!$D$7:$D$103,$A41)</f>
        <v>0</v>
      </c>
      <c r="BO41" s="19">
        <f>COUNTIF('Grade 14 Div. 2 North'!$B$7:$B$102,$A41)</f>
        <v>0</v>
      </c>
      <c r="BP41" s="18">
        <f>COUNTIF('Grade 14 Div. 2 North'!$D$7:$D$102,$A41)</f>
        <v>0</v>
      </c>
      <c r="BQ41" s="19">
        <f>COUNTIF('Grade 13 Div. 1'!$B$10:$B$105,$A41)</f>
        <v>0</v>
      </c>
      <c r="BR41" s="18">
        <f>COUNTIF('Grade 13 Div. 1'!$D$10:$D$105,$A41)</f>
        <v>0</v>
      </c>
      <c r="BS41" s="19">
        <f>COUNTIF('Grade 13 Div. 2'!$B$7:$B$102,$A41)</f>
        <v>0</v>
      </c>
      <c r="BT41" s="18">
        <f>COUNTIF('Grade 13 Div. 2'!$D$7:$D$102,$A41)</f>
        <v>0</v>
      </c>
      <c r="BU41" s="19">
        <f>COUNTIF('Grade 13 Div. 2 North'!$B$7:$B$102,$A41)</f>
        <v>0</v>
      </c>
      <c r="BV41" s="18">
        <f>COUNTIF('Grade 13 Div. 2 North'!$D$7:$D$102,$A41)</f>
        <v>0</v>
      </c>
      <c r="BW41" s="19">
        <f>COUNTIF('Grade 12 Div. 1'!$B$7:$B$102,$A41)</f>
        <v>0</v>
      </c>
      <c r="BX41" s="18">
        <f>COUNTIF('Grade 12 Div. 1'!$D$7:$D$102,$A41)</f>
        <v>0</v>
      </c>
      <c r="BY41" s="19">
        <f>COUNTIF('Grade 12 Div. 2'!$B$7:$B$102,$A41)</f>
        <v>0</v>
      </c>
      <c r="BZ41" s="18">
        <f>COUNTIF('Grade 12 Div. 2'!$D$7:$D$102,$A41)</f>
        <v>0</v>
      </c>
      <c r="CA41" s="19">
        <f>COUNTIF('Grade 12 Div. 2 North'!$B$7:$B$103,$A41)</f>
        <v>0</v>
      </c>
      <c r="CB41" s="18">
        <f>COUNTIF('Grade 12 Div. 2 North'!$D$7:$D$103,$A41)</f>
        <v>0</v>
      </c>
      <c r="CC41" s="19">
        <f>COUNTIF('Grade 12 Div. 3'!$B$7:$B$102,$A41)</f>
        <v>0</v>
      </c>
      <c r="CD41" s="18">
        <f>COUNTIF('Grade 12 Div. 3'!$D$7:$D$102,$A41)</f>
        <v>0</v>
      </c>
    </row>
    <row r="42" spans="1:82" ht="20.100000000000001" customHeight="1" x14ac:dyDescent="0.2">
      <c r="A42" s="37" t="s">
        <v>220</v>
      </c>
      <c r="B42" s="13">
        <f t="shared" si="14"/>
        <v>19</v>
      </c>
      <c r="C42" s="14">
        <f t="shared" si="15"/>
        <v>22</v>
      </c>
      <c r="D42" s="15">
        <f t="shared" si="16"/>
        <v>16</v>
      </c>
      <c r="E42" s="16">
        <f t="shared" si="17"/>
        <v>11</v>
      </c>
      <c r="F42" s="19">
        <f>COUNTIF('Men''s Premier League'!$B$7:$B$100,$A42)</f>
        <v>9</v>
      </c>
      <c r="G42" s="18">
        <f>COUNTIF('Men''s Premier League'!$D$7:$D$100,$A42)</f>
        <v>8</v>
      </c>
      <c r="H42" s="19">
        <f>COUNTIF('Men''s Premier Reserve'!$B$13:$B$106,$A42)</f>
        <v>0</v>
      </c>
      <c r="I42" s="18">
        <f>COUNTIF('Men''s Premier Reserve'!$D$13:$D$106,$A42)</f>
        <v>0</v>
      </c>
      <c r="J42" s="19">
        <f>COUNTIF('Men''s League One'!$B$7:$B$100,$A42)</f>
        <v>0</v>
      </c>
      <c r="K42" s="18">
        <f>COUNTIF('Men''s League One'!$D$7:$D$100,$A42)</f>
        <v>0</v>
      </c>
      <c r="L42" s="19">
        <f>COUNTIF('Men''s League Two'!$B$7:$B$100,$A42)</f>
        <v>7</v>
      </c>
      <c r="M42" s="18">
        <f>COUNTIF('Men''s League Two'!$D$7:$D$100,$A42)</f>
        <v>3</v>
      </c>
      <c r="N42" s="19">
        <f>COUNTIF('Men''s League Three'!$B$7:$B$100,$A42)</f>
        <v>0</v>
      </c>
      <c r="O42" s="18">
        <f>COUNTIF('Men''s League Three'!$D$7:$D$100,$A42)</f>
        <v>0</v>
      </c>
      <c r="P42" s="19">
        <f>COUNTIF('Men''s League Four'!$B$7:$B$100,$A42)</f>
        <v>0</v>
      </c>
      <c r="Q42" s="18">
        <f>COUNTIF('Men''s League Four'!$D$7:$D$100,$A42)</f>
        <v>0</v>
      </c>
      <c r="R42" s="19">
        <f>COUNTIF('Men''s League Five'!$B$7:$B$100,$A42)</f>
        <v>0</v>
      </c>
      <c r="S42" s="18">
        <f>COUNTIF('Men''s League Five'!$D$7:$D$100,$A42)</f>
        <v>0</v>
      </c>
      <c r="T42" s="19">
        <f>COUNTIF('Men''s League Six'!$B$7:$B$100,$A42)</f>
        <v>0</v>
      </c>
      <c r="U42" s="18">
        <f>COUNTIF('Men''s League Six'!$D$7:$D$100,$A42)</f>
        <v>0</v>
      </c>
      <c r="V42" s="19">
        <f>COUNTIF('Men''s League Seven'!$B$7:$B$100,$A42)</f>
        <v>0</v>
      </c>
      <c r="W42" s="18">
        <f>COUNTIF('Men''s League Seven'!$D$7:$D$100,$A42)</f>
        <v>0</v>
      </c>
      <c r="X42" s="20">
        <f t="shared" si="18"/>
        <v>0</v>
      </c>
      <c r="Y42" s="16">
        <f t="shared" si="19"/>
        <v>0</v>
      </c>
      <c r="Z42" s="17">
        <f>COUNTIF('Women''s Premier League'!$B$7:$B$100,$A42)+COUNTIF('Women''s Premier League'!$B$7:$B$100,$A42 &amp;" a")+COUNTIF('Women''s Premier League'!$B$7:$B$100,$A42 &amp;" b")+COUNTIF('Women''s Premier League'!$B$7:$B$100,$A42 &amp;" c")</f>
        <v>0</v>
      </c>
      <c r="AA42" s="18">
        <f>COUNTIF('Women''s Premier League'!$D$7:$D$101,$A42)+COUNTIF('Women''s Premier League'!$D$7:$D$101,$A42 &amp;" a")+COUNTIF('Women''s Premier League'!$D$7:$D$101,$A42 &amp;" b")+COUNTIF('Women''s Premier League'!$D$7:$D$101,$A42 &amp;" c")</f>
        <v>0</v>
      </c>
      <c r="AB42" s="17">
        <f>COUNTIF('Women''s League Two'!$B$7:$B$100,$A42)+COUNTIF('Women''s League Two'!$B$7:$B$100,$A42 &amp;" a")+COUNTIF('Women''s League Two'!$B$7:$B$100,$A42 &amp;" b")+COUNTIF('Women''s League Two'!$B$7:$B$100,$A42 &amp;" c")</f>
        <v>0</v>
      </c>
      <c r="AC42" s="18">
        <f>COUNTIF('Women''s League Two'!$D$7:$D$101,$A42)+COUNTIF('Women''s League Two'!$D$7:$D$101,$A42 &amp;" a")+COUNTIF('Women''s League Two'!$D$7:$D$101,$A42 &amp;" b")+COUNTIF('Women''s League Two'!$D$7:$D$101,$A42 &amp;" c")</f>
        <v>0</v>
      </c>
      <c r="AD42" s="17">
        <f>COUNTIF('Women''s League Three'!$B$8:$B$101,$A42)+COUNTIF('Women''s League Three'!$B$8:$B$101,$A42 &amp;" a")+COUNTIF('Women''s League Three'!$B$8:$B$101,$A42 &amp;" b")+COUNTIF('Women''s League Three'!$B$8:$B$101,$A42 &amp;" c")</f>
        <v>0</v>
      </c>
      <c r="AE42" s="18">
        <f>COUNTIF('Women''s League Three'!$D$8:$D$102,$A42)+COUNTIF('Women''s League Three'!$D$8:$D$102,$A42 &amp;" a")+COUNTIF('Women''s League Three'!$D$8:$D$102,$A42 &amp;" b")+COUNTIF('Women''s League Three'!$D$8:$D$102,$A42 &amp;" c")</f>
        <v>0</v>
      </c>
      <c r="AF42" s="17">
        <f>COUNTIF('Women''s League Four'!$B$7:$B$100,$A42)+COUNTIF('Women''s League Four'!$B$7:$B$100,$A42 &amp;" a")+COUNTIF('Women''s League Four'!$B$7:$B$100,$A42 &amp;" b")+COUNTIF('Women''s League Four'!$B$7:$B$100,$A42 &amp;" c")</f>
        <v>0</v>
      </c>
      <c r="AG42" s="18">
        <f>COUNTIF('Women''s League Four'!$D$7:$D$101,$A42)+COUNTIF('Women''s League Four'!$D$7:$D$101,$A42 &amp;" a")+COUNTIF('Women''s League Four'!$D$7:$D$101,$A42 &amp;" b")+COUNTIF('Women''s League Four'!$D$7:$D$101,$A42 &amp;" c")</f>
        <v>0</v>
      </c>
      <c r="AH42" s="17">
        <f>COUNTIF('Women''s League Five'!$B$8:$B$101,$A42)+COUNTIF('Women''s League Five'!$B$8:$B$101,$A42 &amp;" a")+COUNTIF('Women''s League Five'!$B$8:$B$101,$A42 &amp;" b")+COUNTIF('Women''s League Five'!$B$8:$B$101,$A42 &amp;" c")</f>
        <v>0</v>
      </c>
      <c r="AI42" s="18">
        <f>COUNTIF('Women''s League Five'!$D$8:$D$102,$A42)+COUNTIF('Women''s League Five'!$D$8:$D$102,$A42 &amp;" a")+COUNTIF('Women''s League Five'!$D$8:$D$102,$A42 &amp;" b")+COUNTIF('Women''s League Five'!$D$8:$D$102,$A42 &amp;" c")</f>
        <v>0</v>
      </c>
      <c r="AJ42" s="37" t="s">
        <v>221</v>
      </c>
      <c r="AK42" s="15">
        <f t="shared" si="20"/>
        <v>0</v>
      </c>
      <c r="AL42" s="16">
        <f t="shared" si="21"/>
        <v>0</v>
      </c>
      <c r="AM42" s="17">
        <f>COUNTIF('Grade 16 Girls Div 1'!$B$7:$B$81,$A42)</f>
        <v>0</v>
      </c>
      <c r="AN42" s="18">
        <f>COUNTIF('Grade 16 Girls Div 1'!$D$7:$D$81,$A42)</f>
        <v>0</v>
      </c>
      <c r="AO42" s="19"/>
      <c r="AP42" s="18"/>
      <c r="AQ42" s="19">
        <f>COUNTIF('Grade 14 Girls Div 1'!$B$7:$B$99,$A42)</f>
        <v>0</v>
      </c>
      <c r="AR42" s="18">
        <f>COUNTIF('Grade 14 Girls Div 1'!$D$7:$D$99,$A42)</f>
        <v>0</v>
      </c>
      <c r="AS42" s="19"/>
      <c r="AT42" s="18"/>
      <c r="AU42" s="19">
        <f>COUNTIF('Grade 12 Girls Div 1'!$B$7:$B$102,$A42)</f>
        <v>0</v>
      </c>
      <c r="AV42" s="18">
        <f>COUNTIF('Grade 12 Girls Div 1'!$D$7:$D$102,$A42)</f>
        <v>0</v>
      </c>
      <c r="AW42" s="22">
        <f t="shared" si="22"/>
        <v>3</v>
      </c>
      <c r="AX42" s="23">
        <f t="shared" si="23"/>
        <v>11</v>
      </c>
      <c r="AY42" s="19">
        <f>COUNTIF('Grade 16 Div. 1'!$B$34:$B$129,$A42)</f>
        <v>0</v>
      </c>
      <c r="AZ42" s="18">
        <f>COUNTIF('Grade 16 Div. 1'!$D$34:$D$129,$A42)</f>
        <v>1</v>
      </c>
      <c r="BA42" s="19">
        <f>COUNTIF('Grade 16 Div. 2'!$B$16:$B$111,$A42)</f>
        <v>0</v>
      </c>
      <c r="BB42" s="18">
        <f>COUNTIF('Grade 16 Div. 2'!$D$16:$D$111,$A42)</f>
        <v>0</v>
      </c>
      <c r="BC42" s="19">
        <f>COUNTIF('Grade 16 Div. 2 North'!$B$7:$B$102,$A42)</f>
        <v>0</v>
      </c>
      <c r="BD42" s="18">
        <f>COUNTIF('Grade 16 Div. 2 North'!$D$7:$D$102,$A42)</f>
        <v>0</v>
      </c>
      <c r="BE42" s="19">
        <f>COUNTIF('Grade 15 Div. 1'!$B$12:$B$107,$A42)</f>
        <v>0</v>
      </c>
      <c r="BF42" s="18">
        <f>COUNTIF('Grade 15 Div. 1'!$D$12:$D$107,$A42)</f>
        <v>1</v>
      </c>
      <c r="BG42" s="19">
        <f>COUNTIF('Grade 15 Div. 2'!$B$7:$B$102,$A42)</f>
        <v>0</v>
      </c>
      <c r="BH42" s="18">
        <f>COUNTIF('Grade 15 Div. 2'!$D$7:$D$102,$A42)</f>
        <v>0</v>
      </c>
      <c r="BI42" s="19">
        <f>COUNTIF('Grade 15 Div. 2 North'!$B$7:$B$102,$A42)</f>
        <v>0</v>
      </c>
      <c r="BJ42" s="18">
        <f>COUNTIF('Grade 15 Div. 2 North'!$D$7:$D$102,$A42)</f>
        <v>0</v>
      </c>
      <c r="BK42" s="19">
        <f>COUNTIF('Grade 14 Div. 1'!$B$7:$B$102,$A42)</f>
        <v>3</v>
      </c>
      <c r="BL42" s="18">
        <f>COUNTIF('Grade 14 Div. 1'!$D$7:$D$102,$A42)</f>
        <v>5</v>
      </c>
      <c r="BM42" s="19">
        <f>COUNTIF('Grade 14 Div. 2'!$B$7:$B$103,$A42)</f>
        <v>0</v>
      </c>
      <c r="BN42" s="18">
        <f>COUNTIF('Grade 14 Div. 2'!$D$7:$D$103,$A42)</f>
        <v>0</v>
      </c>
      <c r="BO42" s="19">
        <f>COUNTIF('Grade 14 Div. 2 North'!$B$7:$B$102,$A42)</f>
        <v>0</v>
      </c>
      <c r="BP42" s="18">
        <f>COUNTIF('Grade 14 Div. 2 North'!$D$7:$D$102,$A42)</f>
        <v>0</v>
      </c>
      <c r="BQ42" s="19">
        <f>COUNTIF('Grade 13 Div. 1'!$B$10:$B$105,$A42)</f>
        <v>0</v>
      </c>
      <c r="BR42" s="18">
        <f>COUNTIF('Grade 13 Div. 1'!$D$10:$D$105,$A42)</f>
        <v>2</v>
      </c>
      <c r="BS42" s="19">
        <f>COUNTIF('Grade 13 Div. 2'!$B$7:$B$102,$A42)</f>
        <v>0</v>
      </c>
      <c r="BT42" s="18">
        <f>COUNTIF('Grade 13 Div. 2'!$D$7:$D$102,$A42)</f>
        <v>0</v>
      </c>
      <c r="BU42" s="19">
        <f>COUNTIF('Grade 13 Div. 2 North'!$B$7:$B$102,$A42)</f>
        <v>0</v>
      </c>
      <c r="BV42" s="18">
        <f>COUNTIF('Grade 13 Div. 2 North'!$D$7:$D$102,$A42)</f>
        <v>0</v>
      </c>
      <c r="BW42" s="19">
        <f>COUNTIF('Grade 12 Div. 1'!$B$7:$B$102,$A42)</f>
        <v>0</v>
      </c>
      <c r="BX42" s="18">
        <f>COUNTIF('Grade 12 Div. 1'!$D$7:$D$102,$A42)</f>
        <v>2</v>
      </c>
      <c r="BY42" s="19">
        <f>COUNTIF('Grade 12 Div. 2'!$B$7:$B$102,$A42)</f>
        <v>0</v>
      </c>
      <c r="BZ42" s="18">
        <f>COUNTIF('Grade 12 Div. 2'!$D$7:$D$102,$A42)</f>
        <v>0</v>
      </c>
      <c r="CA42" s="19">
        <f>COUNTIF('Grade 12 Div. 2 North'!$B$7:$B$103,$A42)</f>
        <v>0</v>
      </c>
      <c r="CB42" s="18">
        <f>COUNTIF('Grade 12 Div. 2 North'!$D$7:$D$103,$A42)</f>
        <v>0</v>
      </c>
      <c r="CC42" s="19">
        <f>COUNTIF('Grade 12 Div. 3'!$B$7:$B$102,$A42)</f>
        <v>0</v>
      </c>
      <c r="CD42" s="18">
        <f>COUNTIF('Grade 12 Div. 3'!$D$7:$D$102,$A42)</f>
        <v>0</v>
      </c>
    </row>
    <row r="43" spans="1:82" ht="20.100000000000001" customHeight="1" x14ac:dyDescent="0.2">
      <c r="A43" s="37" t="s">
        <v>222</v>
      </c>
      <c r="B43" s="13">
        <f t="shared" si="14"/>
        <v>1</v>
      </c>
      <c r="C43" s="14">
        <f t="shared" si="15"/>
        <v>1</v>
      </c>
      <c r="D43" s="15">
        <f t="shared" si="16"/>
        <v>1</v>
      </c>
      <c r="E43" s="16">
        <f t="shared" si="17"/>
        <v>1</v>
      </c>
      <c r="F43" s="19">
        <f>COUNTIF('Men''s Premier League'!$B$7:$B$100,$A43)</f>
        <v>0</v>
      </c>
      <c r="G43" s="18">
        <f>COUNTIF('Men''s Premier League'!$D$7:$D$100,$A43)</f>
        <v>0</v>
      </c>
      <c r="H43" s="19">
        <f>COUNTIF('Men''s Premier Reserve'!$B$13:$B$106,$A43)</f>
        <v>0</v>
      </c>
      <c r="I43" s="18">
        <f>COUNTIF('Men''s Premier Reserve'!$D$13:$D$106,$A43)</f>
        <v>0</v>
      </c>
      <c r="J43" s="19">
        <f>COUNTIF('Men''s League One'!$B$7:$B$100,$A43)</f>
        <v>0</v>
      </c>
      <c r="K43" s="18">
        <f>COUNTIF('Men''s League One'!$D$7:$D$100,$A43)</f>
        <v>0</v>
      </c>
      <c r="L43" s="19">
        <f>COUNTIF('Men''s League Two'!$B$7:$B$100,$A43)</f>
        <v>1</v>
      </c>
      <c r="M43" s="18">
        <f>COUNTIF('Men''s League Two'!$D$7:$D$100,$A43)</f>
        <v>0</v>
      </c>
      <c r="N43" s="19">
        <f>COUNTIF('Men''s League Three'!$B$7:$B$100,$A43)</f>
        <v>0</v>
      </c>
      <c r="O43" s="18">
        <f>COUNTIF('Men''s League Three'!$D$7:$D$100,$A43)</f>
        <v>1</v>
      </c>
      <c r="P43" s="19">
        <f>COUNTIF('Men''s League Four'!$B$7:$B$100,$A43)</f>
        <v>0</v>
      </c>
      <c r="Q43" s="18">
        <f>COUNTIF('Men''s League Four'!$D$7:$D$100,$A43)</f>
        <v>0</v>
      </c>
      <c r="R43" s="19">
        <f>COUNTIF('Men''s League Five'!$B$7:$B$100,$A43)</f>
        <v>0</v>
      </c>
      <c r="S43" s="18">
        <f>COUNTIF('Men''s League Five'!$D$7:$D$100,$A43)</f>
        <v>0</v>
      </c>
      <c r="T43" s="19">
        <f>COUNTIF('Men''s League Six'!$B$7:$B$100,$A43)</f>
        <v>0</v>
      </c>
      <c r="U43" s="18">
        <f>COUNTIF('Men''s League Six'!$D$7:$D$100,$A43)</f>
        <v>0</v>
      </c>
      <c r="V43" s="19">
        <f>COUNTIF('Men''s League Seven'!$B$7:$B$100,$A43)</f>
        <v>0</v>
      </c>
      <c r="W43" s="18">
        <f>COUNTIF('Men''s League Seven'!$D$7:$D$100,$A43)</f>
        <v>0</v>
      </c>
      <c r="X43" s="20">
        <f t="shared" si="18"/>
        <v>0</v>
      </c>
      <c r="Y43" s="16">
        <f t="shared" si="19"/>
        <v>0</v>
      </c>
      <c r="Z43" s="17">
        <f>COUNTIF('Women''s Premier League'!$B$7:$B$100,$A43)+COUNTIF('Women''s Premier League'!$B$7:$B$100,$A43 &amp;" a")+COUNTIF('Women''s Premier League'!$B$7:$B$100,$A43 &amp;" b")+COUNTIF('Women''s Premier League'!$B$7:$B$100,$A43 &amp;" c")</f>
        <v>0</v>
      </c>
      <c r="AA43" s="18">
        <f>COUNTIF('Women''s Premier League'!$D$7:$D$101,$A43)+COUNTIF('Women''s Premier League'!$D$7:$D$101,$A43 &amp;" a")+COUNTIF('Women''s Premier League'!$D$7:$D$101,$A43 &amp;" b")+COUNTIF('Women''s Premier League'!$D$7:$D$101,$A43 &amp;" c")</f>
        <v>0</v>
      </c>
      <c r="AB43" s="17">
        <f>COUNTIF('Women''s League Two'!$B$7:$B$100,$A43)+COUNTIF('Women''s League Two'!$B$7:$B$100,$A43 &amp;" a")+COUNTIF('Women''s League Two'!$B$7:$B$100,$A43 &amp;" b")+COUNTIF('Women''s League Two'!$B$7:$B$100,$A43 &amp;" c")</f>
        <v>0</v>
      </c>
      <c r="AC43" s="18">
        <f>COUNTIF('Women''s League Two'!$D$7:$D$101,$A43)+COUNTIF('Women''s League Two'!$D$7:$D$101,$A43 &amp;" a")+COUNTIF('Women''s League Two'!$D$7:$D$101,$A43 &amp;" b")+COUNTIF('Women''s League Two'!$D$7:$D$101,$A43 &amp;" c")</f>
        <v>0</v>
      </c>
      <c r="AD43" s="17">
        <f>COUNTIF('Women''s League Three'!$B$8:$B$101,$A43)+COUNTIF('Women''s League Three'!$B$8:$B$101,$A43 &amp;" a")+COUNTIF('Women''s League Three'!$B$8:$B$101,$A43 &amp;" b")+COUNTIF('Women''s League Three'!$B$8:$B$101,$A43 &amp;" c")</f>
        <v>0</v>
      </c>
      <c r="AE43" s="18">
        <f>COUNTIF('Women''s League Three'!$D$8:$D$102,$A43)+COUNTIF('Women''s League Three'!$D$8:$D$102,$A43 &amp;" a")+COUNTIF('Women''s League Three'!$D$8:$D$102,$A43 &amp;" b")+COUNTIF('Women''s League Three'!$D$8:$D$102,$A43 &amp;" c")</f>
        <v>0</v>
      </c>
      <c r="AF43" s="17">
        <f>COUNTIF('Women''s League Four'!$B$7:$B$100,$A43)+COUNTIF('Women''s League Four'!$B$7:$B$100,$A43 &amp;" a")+COUNTIF('Women''s League Four'!$B$7:$B$100,$A43 &amp;" b")+COUNTIF('Women''s League Four'!$B$7:$B$100,$A43 &amp;" c")</f>
        <v>0</v>
      </c>
      <c r="AG43" s="18">
        <f>COUNTIF('Women''s League Four'!$D$7:$D$101,$A43)+COUNTIF('Women''s League Four'!$D$7:$D$101,$A43 &amp;" a")+COUNTIF('Women''s League Four'!$D$7:$D$101,$A43 &amp;" b")+COUNTIF('Women''s League Four'!$D$7:$D$101,$A43 &amp;" c")</f>
        <v>0</v>
      </c>
      <c r="AH43" s="17">
        <f>COUNTIF('Women''s League Five'!$B$8:$B$101,$A43)+COUNTIF('Women''s League Five'!$B$8:$B$101,$A43 &amp;" a")+COUNTIF('Women''s League Five'!$B$8:$B$101,$A43 &amp;" b")+COUNTIF('Women''s League Five'!$B$8:$B$101,$A43 &amp;" c")</f>
        <v>0</v>
      </c>
      <c r="AI43" s="18">
        <f>COUNTIF('Women''s League Five'!$D$8:$D$102,$A43)+COUNTIF('Women''s League Five'!$D$8:$D$102,$A43 &amp;" a")+COUNTIF('Women''s League Five'!$D$8:$D$102,$A43 &amp;" b")+COUNTIF('Women''s League Five'!$D$8:$D$102,$A43 &amp;" c")</f>
        <v>0</v>
      </c>
      <c r="AJ43" s="37" t="s">
        <v>222</v>
      </c>
      <c r="AK43" s="15">
        <f t="shared" si="20"/>
        <v>0</v>
      </c>
      <c r="AL43" s="16">
        <f t="shared" si="21"/>
        <v>0</v>
      </c>
      <c r="AM43" s="17">
        <f>COUNTIF('Grade 16 Girls Div 1'!$B$7:$B$81,$A43)</f>
        <v>0</v>
      </c>
      <c r="AN43" s="18">
        <f>COUNTIF('Grade 16 Girls Div 1'!$D$7:$D$81,$A43)</f>
        <v>0</v>
      </c>
      <c r="AO43" s="19"/>
      <c r="AP43" s="18"/>
      <c r="AQ43" s="19">
        <f>COUNTIF('Grade 14 Girls Div 1'!$B$7:$B$99,$A43)</f>
        <v>0</v>
      </c>
      <c r="AR43" s="18">
        <f>COUNTIF('Grade 14 Girls Div 1'!$D$7:$D$99,$A43)</f>
        <v>0</v>
      </c>
      <c r="AS43" s="19"/>
      <c r="AT43" s="18"/>
      <c r="AU43" s="19">
        <f>COUNTIF('Grade 12 Girls Div 1'!$B$7:$B$102,$A43)</f>
        <v>0</v>
      </c>
      <c r="AV43" s="18">
        <f>COUNTIF('Grade 12 Girls Div 1'!$D$7:$D$102,$A43)</f>
        <v>0</v>
      </c>
      <c r="AW43" s="22">
        <f t="shared" si="22"/>
        <v>0</v>
      </c>
      <c r="AX43" s="23">
        <f t="shared" si="23"/>
        <v>0</v>
      </c>
      <c r="AY43" s="19">
        <f>COUNTIF('Grade 16 Div. 1'!$B$34:$B$129,$A43)</f>
        <v>0</v>
      </c>
      <c r="AZ43" s="18">
        <f>COUNTIF('Grade 16 Div. 1'!$D$34:$D$129,$A43)</f>
        <v>0</v>
      </c>
      <c r="BA43" s="19">
        <f>COUNTIF('Grade 16 Div. 2'!$B$16:$B$111,$A43)</f>
        <v>0</v>
      </c>
      <c r="BB43" s="18">
        <f>COUNTIF('Grade 16 Div. 2'!$D$16:$D$111,$A43)</f>
        <v>0</v>
      </c>
      <c r="BC43" s="19">
        <f>COUNTIF('Grade 16 Div. 2 North'!$B$7:$B$102,$A43)</f>
        <v>0</v>
      </c>
      <c r="BD43" s="18">
        <f>COUNTIF('Grade 16 Div. 2 North'!$D$7:$D$102,$A43)</f>
        <v>0</v>
      </c>
      <c r="BE43" s="19">
        <f>COUNTIF('Grade 15 Div. 1'!$B$12:$B$107,$A43)</f>
        <v>0</v>
      </c>
      <c r="BF43" s="18">
        <f>COUNTIF('Grade 15 Div. 1'!$D$12:$D$107,$A43)</f>
        <v>0</v>
      </c>
      <c r="BG43" s="19">
        <f>COUNTIF('Grade 15 Div. 2'!$B$7:$B$102,$A43)</f>
        <v>0</v>
      </c>
      <c r="BH43" s="18">
        <f>COUNTIF('Grade 15 Div. 2'!$D$7:$D$102,$A43)</f>
        <v>0</v>
      </c>
      <c r="BI43" s="19">
        <f>COUNTIF('Grade 15 Div. 2 North'!$B$7:$B$102,$A43)</f>
        <v>0</v>
      </c>
      <c r="BJ43" s="18">
        <f>COUNTIF('Grade 15 Div. 2 North'!$D$7:$D$102,$A43)</f>
        <v>0</v>
      </c>
      <c r="BK43" s="19">
        <f>COUNTIF('Grade 14 Div. 1'!$B$7:$B$102,$A43)</f>
        <v>0</v>
      </c>
      <c r="BL43" s="18">
        <f>COUNTIF('Grade 14 Div. 1'!$D$7:$D$102,$A43)</f>
        <v>0</v>
      </c>
      <c r="BM43" s="19">
        <f>COUNTIF('Grade 14 Div. 2'!$B$7:$B$103,$A43)</f>
        <v>0</v>
      </c>
      <c r="BN43" s="18">
        <f>COUNTIF('Grade 14 Div. 2'!$D$7:$D$103,$A43)</f>
        <v>0</v>
      </c>
      <c r="BO43" s="19">
        <f>COUNTIF('Grade 14 Div. 2 North'!$B$7:$B$102,$A43)</f>
        <v>0</v>
      </c>
      <c r="BP43" s="18">
        <f>COUNTIF('Grade 14 Div. 2 North'!$D$7:$D$102,$A43)</f>
        <v>0</v>
      </c>
      <c r="BQ43" s="19">
        <f>COUNTIF('Grade 13 Div. 1'!$B$10:$B$105,$A43)</f>
        <v>0</v>
      </c>
      <c r="BR43" s="18">
        <f>COUNTIF('Grade 13 Div. 1'!$D$10:$D$105,$A43)</f>
        <v>0</v>
      </c>
      <c r="BS43" s="19">
        <f>COUNTIF('Grade 13 Div. 2'!$B$7:$B$102,$A43)</f>
        <v>0</v>
      </c>
      <c r="BT43" s="18">
        <f>COUNTIF('Grade 13 Div. 2'!$D$7:$D$102,$A43)</f>
        <v>0</v>
      </c>
      <c r="BU43" s="19">
        <f>COUNTIF('Grade 13 Div. 2 North'!$B$7:$B$102,$A43)</f>
        <v>0</v>
      </c>
      <c r="BV43" s="18">
        <f>COUNTIF('Grade 13 Div. 2 North'!$D$7:$D$102,$A43)</f>
        <v>0</v>
      </c>
      <c r="BW43" s="19">
        <f>COUNTIF('Grade 12 Div. 1'!$B$7:$B$102,$A43)</f>
        <v>0</v>
      </c>
      <c r="BX43" s="18">
        <f>COUNTIF('Grade 12 Div. 1'!$D$7:$D$102,$A43)</f>
        <v>0</v>
      </c>
      <c r="BY43" s="19">
        <f>COUNTIF('Grade 12 Div. 2'!$B$7:$B$102,$A43)</f>
        <v>0</v>
      </c>
      <c r="BZ43" s="18">
        <f>COUNTIF('Grade 12 Div. 2'!$D$7:$D$102,$A43)</f>
        <v>0</v>
      </c>
      <c r="CA43" s="19">
        <f>COUNTIF('Grade 12 Div. 2 North'!$B$7:$B$103,$A43)</f>
        <v>0</v>
      </c>
      <c r="CB43" s="18">
        <f>COUNTIF('Grade 12 Div. 2 North'!$D$7:$D$103,$A43)</f>
        <v>0</v>
      </c>
      <c r="CC43" s="19">
        <f>COUNTIF('Grade 12 Div. 3'!$B$7:$B$102,$A43)</f>
        <v>0</v>
      </c>
      <c r="CD43" s="18">
        <f>COUNTIF('Grade 12 Div. 3'!$D$7:$D$102,$A43)</f>
        <v>0</v>
      </c>
    </row>
    <row r="44" spans="1:82" ht="20.100000000000001" customHeight="1" x14ac:dyDescent="0.2">
      <c r="A44" s="37" t="s">
        <v>223</v>
      </c>
      <c r="B44" s="13">
        <f t="shared" si="14"/>
        <v>16</v>
      </c>
      <c r="C44" s="14">
        <f t="shared" si="15"/>
        <v>20</v>
      </c>
      <c r="D44" s="15">
        <f t="shared" si="16"/>
        <v>14</v>
      </c>
      <c r="E44" s="16">
        <f t="shared" si="17"/>
        <v>15</v>
      </c>
      <c r="F44" s="19">
        <f>COUNTIF('Men''s Premier League'!$B$7:$B$100,$A44)</f>
        <v>7</v>
      </c>
      <c r="G44" s="18">
        <f>COUNTIF('Men''s Premier League'!$D$7:$D$100,$A44)</f>
        <v>12</v>
      </c>
      <c r="H44" s="19">
        <f>COUNTIF('Men''s Premier Reserve'!$B$13:$B$106,$A44)</f>
        <v>0</v>
      </c>
      <c r="I44" s="18">
        <f>COUNTIF('Men''s Premier Reserve'!$D$13:$D$106,$A44)</f>
        <v>0</v>
      </c>
      <c r="J44" s="19">
        <f>COUNTIF('Men''s League One'!$B$7:$B$100,$A44)</f>
        <v>0</v>
      </c>
      <c r="K44" s="18">
        <f>COUNTIF('Men''s League One'!$D$7:$D$100,$A44)</f>
        <v>0</v>
      </c>
      <c r="L44" s="19">
        <f>COUNTIF('Men''s League Two'!$B$7:$B$100,$A44)</f>
        <v>7</v>
      </c>
      <c r="M44" s="18">
        <f>COUNTIF('Men''s League Two'!$D$7:$D$100,$A44)</f>
        <v>3</v>
      </c>
      <c r="N44" s="19">
        <f>COUNTIF('Men''s League Three'!$B$7:$B$100,$A44)</f>
        <v>0</v>
      </c>
      <c r="O44" s="18">
        <f>COUNTIF('Men''s League Three'!$D$7:$D$100,$A44)</f>
        <v>0</v>
      </c>
      <c r="P44" s="19">
        <f>COUNTIF('Men''s League Four'!$B$7:$B$100,$A44)</f>
        <v>0</v>
      </c>
      <c r="Q44" s="18">
        <f>COUNTIF('Men''s League Four'!$D$7:$D$100,$A44)</f>
        <v>0</v>
      </c>
      <c r="R44" s="19">
        <f>COUNTIF('Men''s League Five'!$B$7:$B$100,$A44)</f>
        <v>0</v>
      </c>
      <c r="S44" s="18">
        <f>COUNTIF('Men''s League Five'!$D$7:$D$100,$A44)</f>
        <v>0</v>
      </c>
      <c r="T44" s="19">
        <f>COUNTIF('Men''s League Six'!$B$7:$B$100,$A44)</f>
        <v>0</v>
      </c>
      <c r="U44" s="18">
        <f>COUNTIF('Men''s League Six'!$D$7:$D$100,$A44)</f>
        <v>0</v>
      </c>
      <c r="V44" s="19">
        <f>COUNTIF('Men''s League Seven'!$B$7:$B$100,$A44)</f>
        <v>0</v>
      </c>
      <c r="W44" s="18">
        <f>COUNTIF('Men''s League Seven'!$D$7:$D$100,$A44)</f>
        <v>0</v>
      </c>
      <c r="X44" s="20">
        <f t="shared" si="18"/>
        <v>0</v>
      </c>
      <c r="Y44" s="16">
        <f t="shared" si="19"/>
        <v>0</v>
      </c>
      <c r="Z44" s="17">
        <f>COUNTIF('Women''s Premier League'!$B$7:$B$100,$A44)+COUNTIF('Women''s Premier League'!$B$7:$B$100,$A44 &amp;" a")+COUNTIF('Women''s Premier League'!$B$7:$B$100,$A44 &amp;" b")+COUNTIF('Women''s Premier League'!$B$7:$B$100,$A44 &amp;" c")</f>
        <v>0</v>
      </c>
      <c r="AA44" s="18">
        <f>COUNTIF('Women''s Premier League'!$D$7:$D$101,$A44)+COUNTIF('Women''s Premier League'!$D$7:$D$101,$A44 &amp;" a")+COUNTIF('Women''s Premier League'!$D$7:$D$101,$A44 &amp;" b")+COUNTIF('Women''s Premier League'!$D$7:$D$101,$A44 &amp;" c")</f>
        <v>0</v>
      </c>
      <c r="AB44" s="17">
        <f>COUNTIF('Women''s League Two'!$B$7:$B$100,$A44)+COUNTIF('Women''s League Two'!$B$7:$B$100,$A44 &amp;" a")+COUNTIF('Women''s League Two'!$B$7:$B$100,$A44 &amp;" b")+COUNTIF('Women''s League Two'!$B$7:$B$100,$A44 &amp;" c")</f>
        <v>0</v>
      </c>
      <c r="AC44" s="18">
        <f>COUNTIF('Women''s League Two'!$D$7:$D$101,$A44)+COUNTIF('Women''s League Two'!$D$7:$D$101,$A44 &amp;" a")+COUNTIF('Women''s League Two'!$D$7:$D$101,$A44 &amp;" b")+COUNTIF('Women''s League Two'!$D$7:$D$101,$A44 &amp;" c")</f>
        <v>0</v>
      </c>
      <c r="AD44" s="17">
        <f>COUNTIF('Women''s League Three'!$B$8:$B$101,$A44)+COUNTIF('Women''s League Three'!$B$8:$B$101,$A44 &amp;" a")+COUNTIF('Women''s League Three'!$B$8:$B$101,$A44 &amp;" b")+COUNTIF('Women''s League Three'!$B$8:$B$101,$A44 &amp;" c")</f>
        <v>0</v>
      </c>
      <c r="AE44" s="18">
        <f>COUNTIF('Women''s League Three'!$D$8:$D$102,$A44)+COUNTIF('Women''s League Three'!$D$8:$D$102,$A44 &amp;" a")+COUNTIF('Women''s League Three'!$D$8:$D$102,$A44 &amp;" b")+COUNTIF('Women''s League Three'!$D$8:$D$102,$A44 &amp;" c")</f>
        <v>0</v>
      </c>
      <c r="AF44" s="17">
        <f>COUNTIF('Women''s League Four'!$B$7:$B$100,$A44)+COUNTIF('Women''s League Four'!$B$7:$B$100,$A44 &amp;" a")+COUNTIF('Women''s League Four'!$B$7:$B$100,$A44 &amp;" b")+COUNTIF('Women''s League Four'!$B$7:$B$100,$A44 &amp;" c")</f>
        <v>0</v>
      </c>
      <c r="AG44" s="18">
        <f>COUNTIF('Women''s League Four'!$D$7:$D$101,$A44)+COUNTIF('Women''s League Four'!$D$7:$D$101,$A44 &amp;" a")+COUNTIF('Women''s League Four'!$D$7:$D$101,$A44 &amp;" b")+COUNTIF('Women''s League Four'!$D$7:$D$101,$A44 &amp;" c")</f>
        <v>0</v>
      </c>
      <c r="AH44" s="17">
        <f>COUNTIF('Women''s League Five'!$B$8:$B$101,$A44)+COUNTIF('Women''s League Five'!$B$8:$B$101,$A44 &amp;" a")+COUNTIF('Women''s League Five'!$B$8:$B$101,$A44 &amp;" b")+COUNTIF('Women''s League Five'!$B$8:$B$101,$A44 &amp;" c")</f>
        <v>0</v>
      </c>
      <c r="AI44" s="18">
        <f>COUNTIF('Women''s League Five'!$D$8:$D$102,$A44)+COUNTIF('Women''s League Five'!$D$8:$D$102,$A44 &amp;" a")+COUNTIF('Women''s League Five'!$D$8:$D$102,$A44 &amp;" b")+COUNTIF('Women''s League Five'!$D$8:$D$102,$A44 &amp;" c")</f>
        <v>0</v>
      </c>
      <c r="AJ44" s="37" t="s">
        <v>224</v>
      </c>
      <c r="AK44" s="15">
        <f t="shared" si="20"/>
        <v>0</v>
      </c>
      <c r="AL44" s="16">
        <f t="shared" si="21"/>
        <v>0</v>
      </c>
      <c r="AM44" s="17">
        <f>COUNTIF('Grade 16 Girls Div 1'!$B$7:$B$81,$A44)</f>
        <v>0</v>
      </c>
      <c r="AN44" s="18">
        <f>COUNTIF('Grade 16 Girls Div 1'!$D$7:$D$81,$A44)</f>
        <v>0</v>
      </c>
      <c r="AO44" s="19"/>
      <c r="AP44" s="18"/>
      <c r="AQ44" s="19">
        <f>COUNTIF('Grade 14 Girls Div 1'!$B$7:$B$99,$A44)</f>
        <v>0</v>
      </c>
      <c r="AR44" s="18">
        <f>COUNTIF('Grade 14 Girls Div 1'!$D$7:$D$99,$A44)</f>
        <v>0</v>
      </c>
      <c r="AS44" s="19"/>
      <c r="AT44" s="18"/>
      <c r="AU44" s="19">
        <f>COUNTIF('Grade 12 Girls Div 1'!$B$7:$B$102,$A44)</f>
        <v>0</v>
      </c>
      <c r="AV44" s="18">
        <f>COUNTIF('Grade 12 Girls Div 1'!$D$7:$D$102,$A44)</f>
        <v>0</v>
      </c>
      <c r="AW44" s="22">
        <f t="shared" si="22"/>
        <v>2</v>
      </c>
      <c r="AX44" s="23">
        <f t="shared" si="23"/>
        <v>5</v>
      </c>
      <c r="AY44" s="19">
        <f>COUNTIF('Grade 16 Div. 1'!$B$34:$B$129,$A44)</f>
        <v>0</v>
      </c>
      <c r="AZ44" s="18">
        <f>COUNTIF('Grade 16 Div. 1'!$D$34:$D$129,$A44)</f>
        <v>0</v>
      </c>
      <c r="BA44" s="19">
        <f>COUNTIF('Grade 16 Div. 2'!$B$16:$B$111,$A44)</f>
        <v>0</v>
      </c>
      <c r="BB44" s="18">
        <f>COUNTIF('Grade 16 Div. 2'!$D$16:$D$111,$A44)</f>
        <v>0</v>
      </c>
      <c r="BC44" s="19">
        <f>COUNTIF('Grade 16 Div. 2 North'!$B$7:$B$102,$A44)</f>
        <v>0</v>
      </c>
      <c r="BD44" s="18">
        <f>COUNTIF('Grade 16 Div. 2 North'!$D$7:$D$102,$A44)</f>
        <v>0</v>
      </c>
      <c r="BE44" s="19">
        <f>COUNTIF('Grade 15 Div. 1'!$B$12:$B$107,$A44)</f>
        <v>0</v>
      </c>
      <c r="BF44" s="18">
        <f>COUNTIF('Grade 15 Div. 1'!$D$12:$D$107,$A44)</f>
        <v>0</v>
      </c>
      <c r="BG44" s="19">
        <f>COUNTIF('Grade 15 Div. 2'!$B$7:$B$102,$A44)</f>
        <v>0</v>
      </c>
      <c r="BH44" s="18">
        <f>COUNTIF('Grade 15 Div. 2'!$D$7:$D$102,$A44)</f>
        <v>0</v>
      </c>
      <c r="BI44" s="19">
        <f>COUNTIF('Grade 15 Div. 2 North'!$B$7:$B$102,$A44)</f>
        <v>0</v>
      </c>
      <c r="BJ44" s="18">
        <f>COUNTIF('Grade 15 Div. 2 North'!$D$7:$D$102,$A44)</f>
        <v>0</v>
      </c>
      <c r="BK44" s="19">
        <f>COUNTIF('Grade 14 Div. 1'!$B$7:$B$102,$A44)</f>
        <v>2</v>
      </c>
      <c r="BL44" s="18">
        <f>COUNTIF('Grade 14 Div. 1'!$D$7:$D$102,$A44)</f>
        <v>1</v>
      </c>
      <c r="BM44" s="19">
        <f>COUNTIF('Grade 14 Div. 2'!$B$7:$B$103,$A44)</f>
        <v>0</v>
      </c>
      <c r="BN44" s="18">
        <f>COUNTIF('Grade 14 Div. 2'!$D$7:$D$103,$A44)</f>
        <v>0</v>
      </c>
      <c r="BO44" s="19">
        <f>COUNTIF('Grade 14 Div. 2 North'!$B$7:$B$102,$A44)</f>
        <v>0</v>
      </c>
      <c r="BP44" s="18">
        <f>COUNTIF('Grade 14 Div. 2 North'!$D$7:$D$102,$A44)</f>
        <v>0</v>
      </c>
      <c r="BQ44" s="19">
        <f>COUNTIF('Grade 13 Div. 1'!$B$10:$B$105,$A44)</f>
        <v>0</v>
      </c>
      <c r="BR44" s="18">
        <f>COUNTIF('Grade 13 Div. 1'!$D$10:$D$105,$A44)</f>
        <v>0</v>
      </c>
      <c r="BS44" s="19">
        <f>COUNTIF('Grade 13 Div. 2'!$B$7:$B$102,$A44)</f>
        <v>0</v>
      </c>
      <c r="BT44" s="18">
        <f>COUNTIF('Grade 13 Div. 2'!$D$7:$D$102,$A44)</f>
        <v>0</v>
      </c>
      <c r="BU44" s="19">
        <f>COUNTIF('Grade 13 Div. 2 North'!$B$7:$B$102,$A44)</f>
        <v>0</v>
      </c>
      <c r="BV44" s="18">
        <f>COUNTIF('Grade 13 Div. 2 North'!$D$7:$D$102,$A44)</f>
        <v>0</v>
      </c>
      <c r="BW44" s="19">
        <f>COUNTIF('Grade 12 Div. 1'!$B$7:$B$102,$A44)</f>
        <v>0</v>
      </c>
      <c r="BX44" s="18">
        <f>COUNTIF('Grade 12 Div. 1'!$D$7:$D$102,$A44)</f>
        <v>4</v>
      </c>
      <c r="BY44" s="19">
        <f>COUNTIF('Grade 12 Div. 2'!$B$7:$B$102,$A44)</f>
        <v>0</v>
      </c>
      <c r="BZ44" s="18">
        <f>COUNTIF('Grade 12 Div. 2'!$D$7:$D$102,$A44)</f>
        <v>0</v>
      </c>
      <c r="CA44" s="19">
        <f>COUNTIF('Grade 12 Div. 2 North'!$B$7:$B$103,$A44)</f>
        <v>0</v>
      </c>
      <c r="CB44" s="18">
        <f>COUNTIF('Grade 12 Div. 2 North'!$D$7:$D$103,$A44)</f>
        <v>0</v>
      </c>
      <c r="CC44" s="19">
        <f>COUNTIF('Grade 12 Div. 3'!$B$7:$B$102,$A44)</f>
        <v>0</v>
      </c>
      <c r="CD44" s="18">
        <f>COUNTIF('Grade 12 Div. 3'!$D$7:$D$102,$A44)</f>
        <v>0</v>
      </c>
    </row>
    <row r="45" spans="1:82" ht="20.100000000000001" customHeight="1" x14ac:dyDescent="0.2">
      <c r="A45" s="37" t="s">
        <v>225</v>
      </c>
      <c r="B45" s="13">
        <f t="shared" si="14"/>
        <v>1</v>
      </c>
      <c r="C45" s="14">
        <f t="shared" si="15"/>
        <v>1</v>
      </c>
      <c r="D45" s="15">
        <f t="shared" si="16"/>
        <v>1</v>
      </c>
      <c r="E45" s="16">
        <f t="shared" si="17"/>
        <v>1</v>
      </c>
      <c r="F45" s="19">
        <f>COUNTIF('Men''s Premier League'!$B$7:$B$100,$A45)</f>
        <v>0</v>
      </c>
      <c r="G45" s="18">
        <f>COUNTIF('Men''s Premier League'!$D$7:$D$100,$A45)</f>
        <v>0</v>
      </c>
      <c r="H45" s="19">
        <f>COUNTIF('Men''s Premier Reserve'!$B$13:$B$106,$A45)</f>
        <v>0</v>
      </c>
      <c r="I45" s="18">
        <f>COUNTIF('Men''s Premier Reserve'!$D$13:$D$106,$A45)</f>
        <v>0</v>
      </c>
      <c r="J45" s="19">
        <f>COUNTIF('Men''s League One'!$B$7:$B$100,$A45)</f>
        <v>1</v>
      </c>
      <c r="K45" s="18">
        <f>COUNTIF('Men''s League One'!$D$7:$D$100,$A45)</f>
        <v>1</v>
      </c>
      <c r="L45" s="19">
        <f>COUNTIF('Men''s League Two'!$B$7:$B$100,$A45)</f>
        <v>0</v>
      </c>
      <c r="M45" s="18">
        <f>COUNTIF('Men''s League Two'!$D$7:$D$100,$A45)</f>
        <v>0</v>
      </c>
      <c r="N45" s="19">
        <f>COUNTIF('Men''s League Three'!$B$7:$B$100,$A45)</f>
        <v>0</v>
      </c>
      <c r="O45" s="18">
        <f>COUNTIF('Men''s League Three'!$D$7:$D$100,$A45)</f>
        <v>0</v>
      </c>
      <c r="P45" s="19">
        <f>COUNTIF('Men''s League Four'!$B$7:$B$100,$A45)</f>
        <v>0</v>
      </c>
      <c r="Q45" s="18">
        <f>COUNTIF('Men''s League Four'!$D$7:$D$100,$A45)</f>
        <v>0</v>
      </c>
      <c r="R45" s="19">
        <f>COUNTIF('Men''s League Five'!$B$7:$B$100,$A45)</f>
        <v>0</v>
      </c>
      <c r="S45" s="18">
        <f>COUNTIF('Men''s League Five'!$D$7:$D$100,$A45)</f>
        <v>0</v>
      </c>
      <c r="T45" s="19">
        <f>COUNTIF('Men''s League Six'!$B$7:$B$100,$A45)</f>
        <v>0</v>
      </c>
      <c r="U45" s="18">
        <f>COUNTIF('Men''s League Six'!$D$7:$D$100,$A45)</f>
        <v>0</v>
      </c>
      <c r="V45" s="19">
        <f>COUNTIF('Men''s League Seven'!$B$7:$B$100,$A45)</f>
        <v>0</v>
      </c>
      <c r="W45" s="18">
        <f>COUNTIF('Men''s League Seven'!$D$7:$D$100,$A45)</f>
        <v>0</v>
      </c>
      <c r="X45" s="20">
        <f t="shared" si="18"/>
        <v>0</v>
      </c>
      <c r="Y45" s="16">
        <f t="shared" si="19"/>
        <v>0</v>
      </c>
      <c r="Z45" s="17">
        <f>COUNTIF('Women''s Premier League'!$B$7:$B$100,$A45)+COUNTIF('Women''s Premier League'!$B$7:$B$100,$A45 &amp;" a")+COUNTIF('Women''s Premier League'!$B$7:$B$100,$A45 &amp;" b")+COUNTIF('Women''s Premier League'!$B$7:$B$100,$A45 &amp;" c")</f>
        <v>0</v>
      </c>
      <c r="AA45" s="18">
        <f>COUNTIF('Women''s Premier League'!$D$7:$D$101,$A45)+COUNTIF('Women''s Premier League'!$D$7:$D$101,$A45 &amp;" a")+COUNTIF('Women''s Premier League'!$D$7:$D$101,$A45 &amp;" b")+COUNTIF('Women''s Premier League'!$D$7:$D$101,$A45 &amp;" c")</f>
        <v>0</v>
      </c>
      <c r="AB45" s="17">
        <f>COUNTIF('Women''s League Two'!$B$7:$B$100,$A45)+COUNTIF('Women''s League Two'!$B$7:$B$100,$A45 &amp;" a")+COUNTIF('Women''s League Two'!$B$7:$B$100,$A45 &amp;" b")+COUNTIF('Women''s League Two'!$B$7:$B$100,$A45 &amp;" c")</f>
        <v>0</v>
      </c>
      <c r="AC45" s="18">
        <f>COUNTIF('Women''s League Two'!$D$7:$D$101,$A45)+COUNTIF('Women''s League Two'!$D$7:$D$101,$A45 &amp;" a")+COUNTIF('Women''s League Two'!$D$7:$D$101,$A45 &amp;" b")+COUNTIF('Women''s League Two'!$D$7:$D$101,$A45 &amp;" c")</f>
        <v>0</v>
      </c>
      <c r="AD45" s="17">
        <f>COUNTIF('Women''s League Three'!$B$8:$B$101,$A45)+COUNTIF('Women''s League Three'!$B$8:$B$101,$A45 &amp;" a")+COUNTIF('Women''s League Three'!$B$8:$B$101,$A45 &amp;" b")+COUNTIF('Women''s League Three'!$B$8:$B$101,$A45 &amp;" c")</f>
        <v>0</v>
      </c>
      <c r="AE45" s="18">
        <f>COUNTIF('Women''s League Three'!$D$8:$D$102,$A45)+COUNTIF('Women''s League Three'!$D$8:$D$102,$A45 &amp;" a")+COUNTIF('Women''s League Three'!$D$8:$D$102,$A45 &amp;" b")+COUNTIF('Women''s League Three'!$D$8:$D$102,$A45 &amp;" c")</f>
        <v>0</v>
      </c>
      <c r="AF45" s="17">
        <f>COUNTIF('Women''s League Four'!$B$7:$B$100,$A45)+COUNTIF('Women''s League Four'!$B$7:$B$100,$A45 &amp;" a")+COUNTIF('Women''s League Four'!$B$7:$B$100,$A45 &amp;" b")+COUNTIF('Women''s League Four'!$B$7:$B$100,$A45 &amp;" c")</f>
        <v>0</v>
      </c>
      <c r="AG45" s="18">
        <f>COUNTIF('Women''s League Four'!$D$7:$D$101,$A45)+COUNTIF('Women''s League Four'!$D$7:$D$101,$A45 &amp;" a")+COUNTIF('Women''s League Four'!$D$7:$D$101,$A45 &amp;" b")+COUNTIF('Women''s League Four'!$D$7:$D$101,$A45 &amp;" c")</f>
        <v>0</v>
      </c>
      <c r="AH45" s="17">
        <f>COUNTIF('Women''s League Five'!$B$8:$B$101,$A45)+COUNTIF('Women''s League Five'!$B$8:$B$101,$A45 &amp;" a")+COUNTIF('Women''s League Five'!$B$8:$B$101,$A45 &amp;" b")+COUNTIF('Women''s League Five'!$B$8:$B$101,$A45 &amp;" c")</f>
        <v>0</v>
      </c>
      <c r="AI45" s="18">
        <f>COUNTIF('Women''s League Five'!$D$8:$D$102,$A45)+COUNTIF('Women''s League Five'!$D$8:$D$102,$A45 &amp;" a")+COUNTIF('Women''s League Five'!$D$8:$D$102,$A45 &amp;" b")+COUNTIF('Women''s League Five'!$D$8:$D$102,$A45 &amp;" c")</f>
        <v>0</v>
      </c>
      <c r="AJ45" s="37" t="s">
        <v>224</v>
      </c>
      <c r="AK45" s="15">
        <f t="shared" ref="AK45" si="24">SUM(AM45+AO45+AQ45+AS45+AU45)</f>
        <v>0</v>
      </c>
      <c r="AL45" s="16">
        <f t="shared" ref="AL45" si="25">SUM(AN45+AP45+AR45+AT45+AV45)</f>
        <v>0</v>
      </c>
      <c r="AM45" s="17">
        <f>COUNTIF('Grade 16 Girls Div 1'!$B$7:$B$81,$A45)</f>
        <v>0</v>
      </c>
      <c r="AN45" s="18">
        <f>COUNTIF('Grade 16 Girls Div 1'!$D$7:$D$81,$A45)</f>
        <v>0</v>
      </c>
      <c r="AO45" s="19"/>
      <c r="AP45" s="18"/>
      <c r="AQ45" s="19">
        <f>COUNTIF('Grade 14 Girls Div 1'!$B$7:$B$99,$A45)</f>
        <v>0</v>
      </c>
      <c r="AR45" s="18">
        <f>COUNTIF('Grade 14 Girls Div 1'!$D$7:$D$99,$A45)</f>
        <v>0</v>
      </c>
      <c r="AS45" s="19"/>
      <c r="AT45" s="18"/>
      <c r="AU45" s="19">
        <f>COUNTIF('Grade 12 Girls Div 1'!$B$7:$B$102,$A45)</f>
        <v>0</v>
      </c>
      <c r="AV45" s="18">
        <f>COUNTIF('Grade 12 Girls Div 1'!$D$7:$D$102,$A45)</f>
        <v>0</v>
      </c>
      <c r="AW45" s="22">
        <f t="shared" si="22"/>
        <v>0</v>
      </c>
      <c r="AX45" s="23">
        <f t="shared" si="23"/>
        <v>0</v>
      </c>
      <c r="AY45" s="19">
        <f>COUNTIF('Grade 16 Div. 1'!$B$34:$B$129,$A45)</f>
        <v>0</v>
      </c>
      <c r="AZ45" s="18">
        <f>COUNTIF('Grade 16 Div. 1'!$D$34:$D$129,$A45)</f>
        <v>0</v>
      </c>
      <c r="BA45" s="19">
        <f>COUNTIF('Grade 16 Div. 2'!$B$16:$B$111,$A45)</f>
        <v>0</v>
      </c>
      <c r="BB45" s="18">
        <f>COUNTIF('Grade 16 Div. 2'!$D$16:$D$111,$A45)</f>
        <v>0</v>
      </c>
      <c r="BC45" s="19">
        <f>COUNTIF('Grade 16 Div. 2 North'!$B$7:$B$102,$A45)</f>
        <v>0</v>
      </c>
      <c r="BD45" s="18">
        <f>COUNTIF('Grade 16 Div. 2 North'!$D$7:$D$102,$A45)</f>
        <v>0</v>
      </c>
      <c r="BE45" s="19">
        <f>COUNTIF('Grade 15 Div. 1'!$B$12:$B$107,$A45)</f>
        <v>0</v>
      </c>
      <c r="BF45" s="18">
        <f>COUNTIF('Grade 15 Div. 1'!$D$12:$D$107,$A45)</f>
        <v>0</v>
      </c>
      <c r="BG45" s="19">
        <f>COUNTIF('Grade 15 Div. 2'!$B$7:$B$102,$A45)</f>
        <v>0</v>
      </c>
      <c r="BH45" s="18">
        <f>COUNTIF('Grade 15 Div. 2'!$D$7:$D$102,$A45)</f>
        <v>0</v>
      </c>
      <c r="BI45" s="19">
        <f>COUNTIF('Grade 15 Div. 2 North'!$B$7:$B$102,$A45)</f>
        <v>0</v>
      </c>
      <c r="BJ45" s="18">
        <f>COUNTIF('Grade 15 Div. 2 North'!$D$7:$D$102,$A45)</f>
        <v>0</v>
      </c>
      <c r="BK45" s="19">
        <f>COUNTIF('Grade 14 Div. 1'!$B$7:$B$102,$A45)</f>
        <v>0</v>
      </c>
      <c r="BL45" s="18">
        <f>COUNTIF('Grade 14 Div. 1'!$D$7:$D$102,$A45)</f>
        <v>0</v>
      </c>
      <c r="BM45" s="19">
        <f>COUNTIF('Grade 14 Div. 2'!$B$7:$B$103,$A45)</f>
        <v>0</v>
      </c>
      <c r="BN45" s="18">
        <f>COUNTIF('Grade 14 Div. 2'!$D$7:$D$103,$A45)</f>
        <v>0</v>
      </c>
      <c r="BO45" s="19">
        <f>COUNTIF('Grade 14 Div. 2 North'!$B$7:$B$102,$A45)</f>
        <v>0</v>
      </c>
      <c r="BP45" s="18">
        <f>COUNTIF('Grade 14 Div. 2 North'!$D$7:$D$102,$A45)</f>
        <v>0</v>
      </c>
      <c r="BQ45" s="19">
        <f>COUNTIF('Grade 13 Div. 1'!$B$10:$B$105,$A45)</f>
        <v>0</v>
      </c>
      <c r="BR45" s="18">
        <f>COUNTIF('Grade 13 Div. 1'!$D$10:$D$105,$A45)</f>
        <v>0</v>
      </c>
      <c r="BS45" s="19">
        <f>COUNTIF('Grade 13 Div. 2'!$B$7:$B$102,$A45)</f>
        <v>0</v>
      </c>
      <c r="BT45" s="18">
        <f>COUNTIF('Grade 13 Div. 2'!$D$7:$D$102,$A45)</f>
        <v>0</v>
      </c>
      <c r="BU45" s="19">
        <f>COUNTIF('Grade 13 Div. 2 North'!$B$7:$B$102,$A45)</f>
        <v>0</v>
      </c>
      <c r="BV45" s="18">
        <f>COUNTIF('Grade 13 Div. 2 North'!$D$7:$D$102,$A45)</f>
        <v>0</v>
      </c>
      <c r="BW45" s="19">
        <f>COUNTIF('Grade 12 Div. 1'!$B$7:$B$102,$A45)</f>
        <v>0</v>
      </c>
      <c r="BX45" s="18">
        <f>COUNTIF('Grade 12 Div. 1'!$D$7:$D$102,$A45)</f>
        <v>0</v>
      </c>
      <c r="BY45" s="19">
        <f>COUNTIF('Grade 12 Div. 2'!$B$7:$B$102,$A45)</f>
        <v>0</v>
      </c>
      <c r="BZ45" s="18">
        <f>COUNTIF('Grade 12 Div. 2'!$D$7:$D$102,$A45)</f>
        <v>0</v>
      </c>
      <c r="CA45" s="19">
        <f>COUNTIF('Grade 12 Div. 2 North'!$B$7:$B$103,$A45)</f>
        <v>0</v>
      </c>
      <c r="CB45" s="18">
        <f>COUNTIF('Grade 12 Div. 2 North'!$D$7:$D$103,$A45)</f>
        <v>0</v>
      </c>
      <c r="CC45" s="19">
        <f>COUNTIF('Grade 12 Div. 3'!$B$7:$B$102,$A45)</f>
        <v>0</v>
      </c>
      <c r="CD45" s="18">
        <f>COUNTIF('Grade 12 Div. 3'!$D$7:$D$102,$A45)</f>
        <v>0</v>
      </c>
    </row>
    <row r="46" spans="1:82" ht="20.100000000000001" customHeight="1" x14ac:dyDescent="0.2">
      <c r="A46" s="37" t="s">
        <v>226</v>
      </c>
      <c r="B46" s="13">
        <f t="shared" si="14"/>
        <v>0</v>
      </c>
      <c r="C46" s="14">
        <f t="shared" si="15"/>
        <v>1</v>
      </c>
      <c r="D46" s="15">
        <f t="shared" si="16"/>
        <v>0</v>
      </c>
      <c r="E46" s="16">
        <f t="shared" si="17"/>
        <v>1</v>
      </c>
      <c r="F46" s="19">
        <f>COUNTIF('Men''s Premier League'!$B$7:$B$100,$A46)</f>
        <v>0</v>
      </c>
      <c r="G46" s="18">
        <f>COUNTIF('Men''s Premier League'!$D$7:$D$100,$A46)</f>
        <v>1</v>
      </c>
      <c r="H46" s="19">
        <f>COUNTIF('Men''s Premier Reserve'!$B$13:$B$106,$A46)</f>
        <v>0</v>
      </c>
      <c r="I46" s="18">
        <f>COUNTIF('Men''s Premier Reserve'!$D$13:$D$106,$A46)</f>
        <v>0</v>
      </c>
      <c r="J46" s="19">
        <f>COUNTIF('Men''s League One'!$B$7:$B$100,$A46)</f>
        <v>0</v>
      </c>
      <c r="K46" s="18">
        <f>COUNTIF('Men''s League One'!$D$7:$D$100,$A46)</f>
        <v>0</v>
      </c>
      <c r="L46" s="19">
        <f>COUNTIF('Men''s League Two'!$B$7:$B$100,$A46)</f>
        <v>0</v>
      </c>
      <c r="M46" s="18">
        <f>COUNTIF('Men''s League Two'!$D$7:$D$100,$A46)</f>
        <v>0</v>
      </c>
      <c r="N46" s="19">
        <f>COUNTIF('Men''s League Three'!$B$7:$B$100,$A46)</f>
        <v>0</v>
      </c>
      <c r="O46" s="18">
        <f>COUNTIF('Men''s League Three'!$D$7:$D$100,$A46)</f>
        <v>0</v>
      </c>
      <c r="P46" s="19">
        <f>COUNTIF('Men''s League Four'!$B$7:$B$100,$A46)</f>
        <v>0</v>
      </c>
      <c r="Q46" s="18">
        <f>COUNTIF('Men''s League Four'!$D$7:$D$100,$A46)</f>
        <v>0</v>
      </c>
      <c r="R46" s="19">
        <f>COUNTIF('Men''s League Five'!$B$7:$B$100,$A46)</f>
        <v>0</v>
      </c>
      <c r="S46" s="18">
        <f>COUNTIF('Men''s League Five'!$D$7:$D$100,$A46)</f>
        <v>0</v>
      </c>
      <c r="T46" s="19">
        <f>COUNTIF('Men''s League Six'!$B$7:$B$100,$A46)</f>
        <v>0</v>
      </c>
      <c r="U46" s="18">
        <f>COUNTIF('Men''s League Six'!$D$7:$D$100,$A46)</f>
        <v>0</v>
      </c>
      <c r="V46" s="19">
        <f>COUNTIF('Men''s League Seven'!$B$7:$B$100,$A46)</f>
        <v>0</v>
      </c>
      <c r="W46" s="18">
        <f>COUNTIF('Men''s League Seven'!$D$7:$D$100,$A46)</f>
        <v>0</v>
      </c>
      <c r="X46" s="20">
        <f t="shared" si="18"/>
        <v>0</v>
      </c>
      <c r="Y46" s="16">
        <f t="shared" si="19"/>
        <v>0</v>
      </c>
      <c r="Z46" s="17">
        <f>COUNTIF('Women''s Premier League'!$B$7:$B$100,$A46)+COUNTIF('Women''s Premier League'!$B$7:$B$100,$A46 &amp;" a")+COUNTIF('Women''s Premier League'!$B$7:$B$100,$A46 &amp;" b")+COUNTIF('Women''s Premier League'!$B$7:$B$100,$A46 &amp;" c")</f>
        <v>0</v>
      </c>
      <c r="AA46" s="18">
        <f>COUNTIF('Women''s Premier League'!$D$7:$D$101,$A46)+COUNTIF('Women''s Premier League'!$D$7:$D$101,$A46 &amp;" a")+COUNTIF('Women''s Premier League'!$D$7:$D$101,$A46 &amp;" b")+COUNTIF('Women''s Premier League'!$D$7:$D$101,$A46 &amp;" c")</f>
        <v>0</v>
      </c>
      <c r="AB46" s="17">
        <f>COUNTIF('Women''s League Two'!$B$7:$B$100,$A46)+COUNTIF('Women''s League Two'!$B$7:$B$100,$A46 &amp;" a")+COUNTIF('Women''s League Two'!$B$7:$B$100,$A46 &amp;" b")+COUNTIF('Women''s League Two'!$B$7:$B$100,$A46 &amp;" c")</f>
        <v>0</v>
      </c>
      <c r="AC46" s="18">
        <f>COUNTIF('Women''s League Two'!$D$7:$D$101,$A46)+COUNTIF('Women''s League Two'!$D$7:$D$101,$A46 &amp;" a")+COUNTIF('Women''s League Two'!$D$7:$D$101,$A46 &amp;" b")+COUNTIF('Women''s League Two'!$D$7:$D$101,$A46 &amp;" c")</f>
        <v>0</v>
      </c>
      <c r="AD46" s="17">
        <f>COUNTIF('Women''s League Three'!$B$8:$B$101,$A46)+COUNTIF('Women''s League Three'!$B$8:$B$101,$A46 &amp;" a")+COUNTIF('Women''s League Three'!$B$8:$B$101,$A46 &amp;" b")+COUNTIF('Women''s League Three'!$B$8:$B$101,$A46 &amp;" c")</f>
        <v>0</v>
      </c>
      <c r="AE46" s="18">
        <f>COUNTIF('Women''s League Three'!$D$8:$D$102,$A46)+COUNTIF('Women''s League Three'!$D$8:$D$102,$A46 &amp;" a")+COUNTIF('Women''s League Three'!$D$8:$D$102,$A46 &amp;" b")+COUNTIF('Women''s League Three'!$D$8:$D$102,$A46 &amp;" c")</f>
        <v>0</v>
      </c>
      <c r="AF46" s="17">
        <f>COUNTIF('Women''s League Four'!$B$7:$B$100,$A46)+COUNTIF('Women''s League Four'!$B$7:$B$100,$A46 &amp;" a")+COUNTIF('Women''s League Four'!$B$7:$B$100,$A46 &amp;" b")+COUNTIF('Women''s League Four'!$B$7:$B$100,$A46 &amp;" c")</f>
        <v>0</v>
      </c>
      <c r="AG46" s="18">
        <f>COUNTIF('Women''s League Four'!$D$7:$D$101,$A46)+COUNTIF('Women''s League Four'!$D$7:$D$101,$A46 &amp;" a")+COUNTIF('Women''s League Four'!$D$7:$D$101,$A46 &amp;" b")+COUNTIF('Women''s League Four'!$D$7:$D$101,$A46 &amp;" c")</f>
        <v>0</v>
      </c>
      <c r="AH46" s="17">
        <f>COUNTIF('Women''s League Five'!$B$8:$B$101,$A46)+COUNTIF('Women''s League Five'!$B$8:$B$101,$A46 &amp;" a")+COUNTIF('Women''s League Five'!$B$8:$B$101,$A46 &amp;" b")+COUNTIF('Women''s League Five'!$B$8:$B$101,$A46 &amp;" c")</f>
        <v>0</v>
      </c>
      <c r="AI46" s="18">
        <f>COUNTIF('Women''s League Five'!$D$8:$D$102,$A46)+COUNTIF('Women''s League Five'!$D$8:$D$102,$A46 &amp;" a")+COUNTIF('Women''s League Five'!$D$8:$D$102,$A46 &amp;" b")+COUNTIF('Women''s League Five'!$D$8:$D$102,$A46 &amp;" c")</f>
        <v>0</v>
      </c>
      <c r="AJ46" s="37" t="s">
        <v>226</v>
      </c>
      <c r="AK46" s="15">
        <f t="shared" ref="AK46:AK56" si="26">SUM(AM46+AO46+AQ46+AS46+AU46)</f>
        <v>0</v>
      </c>
      <c r="AL46" s="16">
        <f t="shared" ref="AL46:AL56" si="27">SUM(AN46+AP46+AR46+AT46+AV46)</f>
        <v>0</v>
      </c>
      <c r="AM46" s="17">
        <f>COUNTIF('Grade 16 Girls Div 1'!$B$7:$B$81,$A46)</f>
        <v>0</v>
      </c>
      <c r="AN46" s="18">
        <f>COUNTIF('Grade 16 Girls Div 1'!$D$7:$D$81,$A46)</f>
        <v>0</v>
      </c>
      <c r="AO46" s="19"/>
      <c r="AP46" s="18"/>
      <c r="AQ46" s="19">
        <f>COUNTIF('Grade 14 Girls Div 1'!$B$7:$B$99,$A46)</f>
        <v>0</v>
      </c>
      <c r="AR46" s="18">
        <f>COUNTIF('Grade 14 Girls Div 1'!$D$7:$D$99,$A46)</f>
        <v>0</v>
      </c>
      <c r="AS46" s="19"/>
      <c r="AT46" s="18"/>
      <c r="AU46" s="19">
        <f>COUNTIF('Grade 12 Girls Div 1'!$B$7:$B$102,$A46)</f>
        <v>0</v>
      </c>
      <c r="AV46" s="18">
        <f>COUNTIF('Grade 12 Girls Div 1'!$D$7:$D$102,$A46)</f>
        <v>0</v>
      </c>
      <c r="AW46" s="22">
        <f t="shared" si="22"/>
        <v>0</v>
      </c>
      <c r="AX46" s="23">
        <f t="shared" si="23"/>
        <v>0</v>
      </c>
      <c r="AY46" s="19">
        <f>COUNTIF('Grade 16 Div. 1'!$B$34:$B$129,$A46)</f>
        <v>0</v>
      </c>
      <c r="AZ46" s="18">
        <f>COUNTIF('Grade 16 Div. 1'!$D$34:$D$129,$A46)</f>
        <v>0</v>
      </c>
      <c r="BA46" s="19">
        <f>COUNTIF('Grade 16 Div. 2'!$B$16:$B$111,$A46)</f>
        <v>0</v>
      </c>
      <c r="BB46" s="18">
        <f>COUNTIF('Grade 16 Div. 2'!$D$16:$D$111,$A46)</f>
        <v>0</v>
      </c>
      <c r="BC46" s="19">
        <f>COUNTIF('Grade 16 Div. 2 North'!$B$7:$B$102,$A46)</f>
        <v>0</v>
      </c>
      <c r="BD46" s="18">
        <f>COUNTIF('Grade 16 Div. 2 North'!$D$7:$D$102,$A46)</f>
        <v>0</v>
      </c>
      <c r="BE46" s="19">
        <f>COUNTIF('Grade 15 Div. 1'!$B$12:$B$107,$A46)</f>
        <v>0</v>
      </c>
      <c r="BF46" s="18">
        <f>COUNTIF('Grade 15 Div. 1'!$D$12:$D$107,$A46)</f>
        <v>0</v>
      </c>
      <c r="BG46" s="19">
        <f>COUNTIF('Grade 15 Div. 2'!$B$7:$B$102,$A46)</f>
        <v>0</v>
      </c>
      <c r="BH46" s="18">
        <f>COUNTIF('Grade 15 Div. 2'!$D$7:$D$102,$A46)</f>
        <v>0</v>
      </c>
      <c r="BI46" s="19">
        <f>COUNTIF('Grade 15 Div. 2 North'!$B$7:$B$102,$A46)</f>
        <v>0</v>
      </c>
      <c r="BJ46" s="18">
        <f>COUNTIF('Grade 15 Div. 2 North'!$D$7:$D$102,$A46)</f>
        <v>0</v>
      </c>
      <c r="BK46" s="19">
        <f>COUNTIF('Grade 14 Div. 1'!$B$7:$B$102,$A46)</f>
        <v>0</v>
      </c>
      <c r="BL46" s="18">
        <f>COUNTIF('Grade 14 Div. 1'!$D$7:$D$102,$A46)</f>
        <v>0</v>
      </c>
      <c r="BM46" s="19">
        <f>COUNTIF('Grade 14 Div. 2'!$B$7:$B$103,$A46)</f>
        <v>0</v>
      </c>
      <c r="BN46" s="18">
        <f>COUNTIF('Grade 14 Div. 2'!$D$7:$D$103,$A46)</f>
        <v>0</v>
      </c>
      <c r="BO46" s="19">
        <f>COUNTIF('Grade 14 Div. 2 North'!$B$7:$B$102,$A46)</f>
        <v>0</v>
      </c>
      <c r="BP46" s="18">
        <f>COUNTIF('Grade 14 Div. 2 North'!$D$7:$D$102,$A46)</f>
        <v>0</v>
      </c>
      <c r="BQ46" s="19">
        <f>COUNTIF('Grade 13 Div. 1'!$B$10:$B$105,$A46)</f>
        <v>0</v>
      </c>
      <c r="BR46" s="18">
        <f>COUNTIF('Grade 13 Div. 1'!$D$10:$D$105,$A46)</f>
        <v>0</v>
      </c>
      <c r="BS46" s="19">
        <f>COUNTIF('Grade 13 Div. 2'!$B$7:$B$102,$A46)</f>
        <v>0</v>
      </c>
      <c r="BT46" s="18">
        <f>COUNTIF('Grade 13 Div. 2'!$D$7:$D$102,$A46)</f>
        <v>0</v>
      </c>
      <c r="BU46" s="19">
        <f>COUNTIF('Grade 13 Div. 2 North'!$B$7:$B$102,$A46)</f>
        <v>0</v>
      </c>
      <c r="BV46" s="18">
        <f>COUNTIF('Grade 13 Div. 2 North'!$D$7:$D$102,$A46)</f>
        <v>0</v>
      </c>
      <c r="BW46" s="19">
        <f>COUNTIF('Grade 12 Div. 1'!$B$7:$B$102,$A46)</f>
        <v>0</v>
      </c>
      <c r="BX46" s="18">
        <f>COUNTIF('Grade 12 Div. 1'!$D$7:$D$102,$A46)</f>
        <v>0</v>
      </c>
      <c r="BY46" s="19">
        <f>COUNTIF('Grade 12 Div. 2'!$B$7:$B$102,$A46)</f>
        <v>0</v>
      </c>
      <c r="BZ46" s="18">
        <f>COUNTIF('Grade 12 Div. 2'!$D$7:$D$102,$A46)</f>
        <v>0</v>
      </c>
      <c r="CA46" s="19">
        <f>COUNTIF('Grade 12 Div. 2 North'!$B$7:$B$103,$A46)</f>
        <v>0</v>
      </c>
      <c r="CB46" s="18">
        <f>COUNTIF('Grade 12 Div. 2 North'!$D$7:$D$103,$A46)</f>
        <v>0</v>
      </c>
      <c r="CC46" s="19">
        <f>COUNTIF('Grade 12 Div. 3'!$B$7:$B$102,$A46)</f>
        <v>0</v>
      </c>
      <c r="CD46" s="18">
        <f>COUNTIF('Grade 12 Div. 3'!$D$7:$D$102,$A46)</f>
        <v>0</v>
      </c>
    </row>
    <row r="47" spans="1:82" ht="20.100000000000001" customHeight="1" x14ac:dyDescent="0.2">
      <c r="A47" s="37" t="s">
        <v>227</v>
      </c>
      <c r="B47" s="13">
        <f t="shared" si="14"/>
        <v>4</v>
      </c>
      <c r="C47" s="14">
        <f t="shared" si="15"/>
        <v>4</v>
      </c>
      <c r="D47" s="15">
        <f t="shared" si="16"/>
        <v>3</v>
      </c>
      <c r="E47" s="16">
        <f t="shared" si="17"/>
        <v>2</v>
      </c>
      <c r="F47" s="19">
        <f>COUNTIF('Men''s Premier League'!$B$7:$B$100,$A47)</f>
        <v>1</v>
      </c>
      <c r="G47" s="18">
        <f>COUNTIF('Men''s Premier League'!$D$7:$D$100,$A47)</f>
        <v>2</v>
      </c>
      <c r="H47" s="19">
        <f>COUNTIF('Men''s Premier Reserve'!$B$13:$B$106,$A47)</f>
        <v>0</v>
      </c>
      <c r="I47" s="18">
        <f>COUNTIF('Men''s Premier Reserve'!$D$13:$D$106,$A47)</f>
        <v>0</v>
      </c>
      <c r="J47" s="19">
        <f>COUNTIF('Men''s League One'!$B$7:$B$100,$A47)</f>
        <v>0</v>
      </c>
      <c r="K47" s="18">
        <f>COUNTIF('Men''s League One'!$D$7:$D$100,$A47)</f>
        <v>0</v>
      </c>
      <c r="L47" s="19">
        <f>COUNTIF('Men''s League Two'!$B$7:$B$100,$A47)</f>
        <v>2</v>
      </c>
      <c r="M47" s="18">
        <f>COUNTIF('Men''s League Two'!$D$7:$D$100,$A47)</f>
        <v>0</v>
      </c>
      <c r="N47" s="19">
        <f>COUNTIF('Men''s League Three'!$B$7:$B$100,$A47)</f>
        <v>0</v>
      </c>
      <c r="O47" s="18">
        <f>COUNTIF('Men''s League Three'!$D$7:$D$100,$A47)</f>
        <v>0</v>
      </c>
      <c r="P47" s="19">
        <f>COUNTIF('Men''s League Four'!$B$7:$B$100,$A47)</f>
        <v>0</v>
      </c>
      <c r="Q47" s="18">
        <f>COUNTIF('Men''s League Four'!$D$7:$D$100,$A47)</f>
        <v>0</v>
      </c>
      <c r="R47" s="19">
        <f>COUNTIF('Men''s League Five'!$B$7:$B$100,$A47)</f>
        <v>0</v>
      </c>
      <c r="S47" s="18">
        <f>COUNTIF('Men''s League Five'!$D$7:$D$100,$A47)</f>
        <v>0</v>
      </c>
      <c r="T47" s="19">
        <f>COUNTIF('Men''s League Six'!$B$7:$B$100,$A47)</f>
        <v>0</v>
      </c>
      <c r="U47" s="18">
        <f>COUNTIF('Men''s League Six'!$D$7:$D$100,$A47)</f>
        <v>0</v>
      </c>
      <c r="V47" s="19">
        <f>COUNTIF('Men''s League Seven'!$B$7:$B$100,$A47)</f>
        <v>0</v>
      </c>
      <c r="W47" s="18">
        <f>COUNTIF('Men''s League Seven'!$D$7:$D$100,$A47)</f>
        <v>0</v>
      </c>
      <c r="X47" s="20">
        <f t="shared" si="18"/>
        <v>1</v>
      </c>
      <c r="Y47" s="16">
        <f t="shared" si="19"/>
        <v>2</v>
      </c>
      <c r="Z47" s="17">
        <f>COUNTIF('Women''s Premier League'!$B$7:$B$100,$A47)+COUNTIF('Women''s Premier League'!$B$7:$B$100,$A47 &amp;" a")+COUNTIF('Women''s Premier League'!$B$7:$B$100,$A47 &amp;" b")+COUNTIF('Women''s Premier League'!$B$7:$B$100,$A47 &amp;" c")</f>
        <v>0</v>
      </c>
      <c r="AA47" s="18">
        <f>COUNTIF('Women''s Premier League'!$D$7:$D$101,$A47)+COUNTIF('Women''s Premier League'!$D$7:$D$101,$A47 &amp;" a")+COUNTIF('Women''s Premier League'!$D$7:$D$101,$A47 &amp;" b")+COUNTIF('Women''s Premier League'!$D$7:$D$101,$A47 &amp;" c")</f>
        <v>2</v>
      </c>
      <c r="AB47" s="17">
        <f>COUNTIF('Women''s League Two'!$B$7:$B$100,$A47)+COUNTIF('Women''s League Two'!$B$7:$B$100,$A47 &amp;" a")+COUNTIF('Women''s League Two'!$B$7:$B$100,$A47 &amp;" b")+COUNTIF('Women''s League Two'!$B$7:$B$100,$A47 &amp;" c")</f>
        <v>0</v>
      </c>
      <c r="AC47" s="18">
        <f>COUNTIF('Women''s League Two'!$D$7:$D$101,$A47)+COUNTIF('Women''s League Two'!$D$7:$D$101,$A47 &amp;" a")+COUNTIF('Women''s League Two'!$D$7:$D$101,$A47 &amp;" b")+COUNTIF('Women''s League Two'!$D$7:$D$101,$A47 &amp;" c")</f>
        <v>0</v>
      </c>
      <c r="AD47" s="17">
        <f>COUNTIF('Women''s League Three'!$B$8:$B$101,$A47)+COUNTIF('Women''s League Three'!$B$8:$B$101,$A47 &amp;" a")+COUNTIF('Women''s League Three'!$B$8:$B$101,$A47 &amp;" b")+COUNTIF('Women''s League Three'!$B$8:$B$101,$A47 &amp;" c")</f>
        <v>1</v>
      </c>
      <c r="AE47" s="18">
        <f>COUNTIF('Women''s League Three'!$D$8:$D$102,$A47)+COUNTIF('Women''s League Three'!$D$8:$D$102,$A47 &amp;" a")+COUNTIF('Women''s League Three'!$D$8:$D$102,$A47 &amp;" b")+COUNTIF('Women''s League Three'!$D$8:$D$102,$A47 &amp;" c")</f>
        <v>0</v>
      </c>
      <c r="AF47" s="17">
        <f>COUNTIF('Women''s League Four'!$B$7:$B$100,$A47)+COUNTIF('Women''s League Four'!$B$7:$B$100,$A47 &amp;" a")+COUNTIF('Women''s League Four'!$B$7:$B$100,$A47 &amp;" b")+COUNTIF('Women''s League Four'!$B$7:$B$100,$A47 &amp;" c")</f>
        <v>0</v>
      </c>
      <c r="AG47" s="18">
        <f>COUNTIF('Women''s League Four'!$D$7:$D$101,$A47)+COUNTIF('Women''s League Four'!$D$7:$D$101,$A47 &amp;" a")+COUNTIF('Women''s League Four'!$D$7:$D$101,$A47 &amp;" b")+COUNTIF('Women''s League Four'!$D$7:$D$101,$A47 &amp;" c")</f>
        <v>0</v>
      </c>
      <c r="AH47" s="17">
        <f>COUNTIF('Women''s League Five'!$B$8:$B$101,$A47)+COUNTIF('Women''s League Five'!$B$8:$B$101,$A47 &amp;" a")+COUNTIF('Women''s League Five'!$B$8:$B$101,$A47 &amp;" b")+COUNTIF('Women''s League Five'!$B$8:$B$101,$A47 &amp;" c")</f>
        <v>0</v>
      </c>
      <c r="AI47" s="18">
        <f>COUNTIF('Women''s League Five'!$D$8:$D$102,$A47)+COUNTIF('Women''s League Five'!$D$8:$D$102,$A47 &amp;" a")+COUNTIF('Women''s League Five'!$D$8:$D$102,$A47 &amp;" b")+COUNTIF('Women''s League Five'!$D$8:$D$102,$A47 &amp;" c")</f>
        <v>0</v>
      </c>
      <c r="AJ47" s="37" t="s">
        <v>228</v>
      </c>
      <c r="AK47" s="15">
        <f t="shared" si="26"/>
        <v>0</v>
      </c>
      <c r="AL47" s="16">
        <f t="shared" si="27"/>
        <v>0</v>
      </c>
      <c r="AM47" s="17">
        <f>COUNTIF('Grade 16 Girls Div 1'!$B$7:$B$81,$A47)</f>
        <v>0</v>
      </c>
      <c r="AN47" s="18">
        <f>COUNTIF('Grade 16 Girls Div 1'!$D$7:$D$81,$A47)</f>
        <v>0</v>
      </c>
      <c r="AO47" s="19"/>
      <c r="AP47" s="18"/>
      <c r="AQ47" s="19">
        <f>COUNTIF('Grade 14 Girls Div 1'!$B$7:$B$99,$A47)</f>
        <v>0</v>
      </c>
      <c r="AR47" s="18">
        <f>COUNTIF('Grade 14 Girls Div 1'!$D$7:$D$99,$A47)</f>
        <v>0</v>
      </c>
      <c r="AS47" s="19"/>
      <c r="AT47" s="18"/>
      <c r="AU47" s="19">
        <f>COUNTIF('Grade 12 Girls Div 1'!$B$7:$B$102,$A47)</f>
        <v>0</v>
      </c>
      <c r="AV47" s="18">
        <f>COUNTIF('Grade 12 Girls Div 1'!$D$7:$D$102,$A47)</f>
        <v>0</v>
      </c>
      <c r="AW47" s="22">
        <f t="shared" si="22"/>
        <v>0</v>
      </c>
      <c r="AX47" s="23">
        <f t="shared" si="23"/>
        <v>0</v>
      </c>
      <c r="AY47" s="19">
        <f>COUNTIF('Grade 16 Div. 1'!$B$34:$B$129,$A47)</f>
        <v>0</v>
      </c>
      <c r="AZ47" s="18">
        <f>COUNTIF('Grade 16 Div. 1'!$D$34:$D$129,$A47)</f>
        <v>0</v>
      </c>
      <c r="BA47" s="19">
        <f>COUNTIF('Grade 16 Div. 2'!$B$16:$B$111,$A47)</f>
        <v>0</v>
      </c>
      <c r="BB47" s="18">
        <f>COUNTIF('Grade 16 Div. 2'!$D$16:$D$111,$A47)</f>
        <v>0</v>
      </c>
      <c r="BC47" s="19">
        <f>COUNTIF('Grade 16 Div. 2 North'!$B$7:$B$102,$A47)</f>
        <v>0</v>
      </c>
      <c r="BD47" s="18">
        <f>COUNTIF('Grade 16 Div. 2 North'!$D$7:$D$102,$A47)</f>
        <v>0</v>
      </c>
      <c r="BE47" s="19">
        <f>COUNTIF('Grade 15 Div. 1'!$B$12:$B$107,$A47)</f>
        <v>0</v>
      </c>
      <c r="BF47" s="18">
        <f>COUNTIF('Grade 15 Div. 1'!$D$12:$D$107,$A47)</f>
        <v>0</v>
      </c>
      <c r="BG47" s="19">
        <f>COUNTIF('Grade 15 Div. 2'!$B$7:$B$102,$A47)</f>
        <v>0</v>
      </c>
      <c r="BH47" s="18">
        <f>COUNTIF('Grade 15 Div. 2'!$D$7:$D$102,$A47)</f>
        <v>0</v>
      </c>
      <c r="BI47" s="19">
        <f>COUNTIF('Grade 15 Div. 2 North'!$B$7:$B$102,$A47)</f>
        <v>0</v>
      </c>
      <c r="BJ47" s="18">
        <f>COUNTIF('Grade 15 Div. 2 North'!$D$7:$D$102,$A47)</f>
        <v>0</v>
      </c>
      <c r="BK47" s="19">
        <f>COUNTIF('Grade 14 Div. 1'!$B$7:$B$102,$A47)</f>
        <v>0</v>
      </c>
      <c r="BL47" s="18">
        <f>COUNTIF('Grade 14 Div. 1'!$D$7:$D$102,$A47)</f>
        <v>0</v>
      </c>
      <c r="BM47" s="19">
        <f>COUNTIF('Grade 14 Div. 2'!$B$7:$B$103,$A47)</f>
        <v>0</v>
      </c>
      <c r="BN47" s="18">
        <f>COUNTIF('Grade 14 Div. 2'!$D$7:$D$103,$A47)</f>
        <v>0</v>
      </c>
      <c r="BO47" s="19">
        <f>COUNTIF('Grade 14 Div. 2 North'!$B$7:$B$102,$A47)</f>
        <v>0</v>
      </c>
      <c r="BP47" s="18">
        <f>COUNTIF('Grade 14 Div. 2 North'!$D$7:$D$102,$A47)</f>
        <v>0</v>
      </c>
      <c r="BQ47" s="19">
        <f>COUNTIF('Grade 13 Div. 1'!$B$10:$B$105,$A47)</f>
        <v>0</v>
      </c>
      <c r="BR47" s="18">
        <f>COUNTIF('Grade 13 Div. 1'!$D$10:$D$105,$A47)</f>
        <v>0</v>
      </c>
      <c r="BS47" s="19">
        <f>COUNTIF('Grade 13 Div. 2'!$B$7:$B$102,$A47)</f>
        <v>0</v>
      </c>
      <c r="BT47" s="18">
        <f>COUNTIF('Grade 13 Div. 2'!$D$7:$D$102,$A47)</f>
        <v>0</v>
      </c>
      <c r="BU47" s="19">
        <f>COUNTIF('Grade 13 Div. 2 North'!$B$7:$B$102,$A47)</f>
        <v>0</v>
      </c>
      <c r="BV47" s="18">
        <f>COUNTIF('Grade 13 Div. 2 North'!$D$7:$D$102,$A47)</f>
        <v>0</v>
      </c>
      <c r="BW47" s="19">
        <f>COUNTIF('Grade 12 Div. 1'!$B$7:$B$102,$A47)</f>
        <v>0</v>
      </c>
      <c r="BX47" s="18">
        <f>COUNTIF('Grade 12 Div. 1'!$D$7:$D$102,$A47)</f>
        <v>0</v>
      </c>
      <c r="BY47" s="19">
        <f>COUNTIF('Grade 12 Div. 2'!$B$7:$B$102,$A47)</f>
        <v>0</v>
      </c>
      <c r="BZ47" s="18">
        <f>COUNTIF('Grade 12 Div. 2'!$D$7:$D$102,$A47)</f>
        <v>0</v>
      </c>
      <c r="CA47" s="19">
        <f>COUNTIF('Grade 12 Div. 2 North'!$B$7:$B$103,$A47)</f>
        <v>0</v>
      </c>
      <c r="CB47" s="18">
        <f>COUNTIF('Grade 12 Div. 2 North'!$D$7:$D$103,$A47)</f>
        <v>0</v>
      </c>
      <c r="CC47" s="19">
        <f>COUNTIF('Grade 12 Div. 3'!$B$7:$B$102,$A47)</f>
        <v>0</v>
      </c>
      <c r="CD47" s="18">
        <f>COUNTIF('Grade 12 Div. 3'!$D$7:$D$102,$A47)</f>
        <v>0</v>
      </c>
    </row>
    <row r="48" spans="1:82" ht="20.100000000000001" customHeight="1" x14ac:dyDescent="0.2">
      <c r="A48" s="37" t="s">
        <v>229</v>
      </c>
      <c r="B48" s="13">
        <f t="shared" si="14"/>
        <v>0</v>
      </c>
      <c r="C48" s="14">
        <f t="shared" si="15"/>
        <v>3</v>
      </c>
      <c r="D48" s="15">
        <f t="shared" si="16"/>
        <v>0</v>
      </c>
      <c r="E48" s="16">
        <f t="shared" si="17"/>
        <v>1</v>
      </c>
      <c r="F48" s="19">
        <f>COUNTIF('Men''s Premier League'!$B$7:$B$100,$A48)</f>
        <v>0</v>
      </c>
      <c r="G48" s="18">
        <f>COUNTIF('Men''s Premier League'!$D$7:$D$100,$A48)</f>
        <v>1</v>
      </c>
      <c r="H48" s="19">
        <f>COUNTIF('Men''s Premier Reserve'!$B$13:$B$106,$A48)</f>
        <v>0</v>
      </c>
      <c r="I48" s="18">
        <f>COUNTIF('Men''s Premier Reserve'!$D$13:$D$106,$A48)</f>
        <v>0</v>
      </c>
      <c r="J48" s="19">
        <f>COUNTIF('Men''s League One'!$B$7:$B$100,$A48)</f>
        <v>0</v>
      </c>
      <c r="K48" s="18">
        <f>COUNTIF('Men''s League One'!$D$7:$D$100,$A48)</f>
        <v>0</v>
      </c>
      <c r="L48" s="19">
        <f>COUNTIF('Men''s League Two'!$B$7:$B$100,$A48)</f>
        <v>0</v>
      </c>
      <c r="M48" s="18">
        <f>COUNTIF('Men''s League Two'!$D$7:$D$100,$A48)</f>
        <v>0</v>
      </c>
      <c r="N48" s="19">
        <f>COUNTIF('Men''s League Three'!$B$7:$B$100,$A48)</f>
        <v>0</v>
      </c>
      <c r="O48" s="18">
        <f>COUNTIF('Men''s League Three'!$D$7:$D$100,$A48)</f>
        <v>0</v>
      </c>
      <c r="P48" s="19">
        <f>COUNTIF('Men''s League Four'!$B$7:$B$100,$A48)</f>
        <v>0</v>
      </c>
      <c r="Q48" s="18">
        <f>COUNTIF('Men''s League Four'!$D$7:$D$100,$A48)</f>
        <v>0</v>
      </c>
      <c r="R48" s="19">
        <f>COUNTIF('Men''s League Five'!$B$7:$B$100,$A48)</f>
        <v>0</v>
      </c>
      <c r="S48" s="18">
        <f>COUNTIF('Men''s League Five'!$D$7:$D$100,$A48)</f>
        <v>0</v>
      </c>
      <c r="T48" s="19">
        <f>COUNTIF('Men''s League Six'!$B$7:$B$100,$A48)</f>
        <v>0</v>
      </c>
      <c r="U48" s="18">
        <f>COUNTIF('Men''s League Six'!$D$7:$D$100,$A48)</f>
        <v>0</v>
      </c>
      <c r="V48" s="19">
        <f>COUNTIF('Men''s League Seven'!$B$7:$B$100,$A48)</f>
        <v>0</v>
      </c>
      <c r="W48" s="18">
        <f>COUNTIF('Men''s League Seven'!$D$7:$D$100,$A48)</f>
        <v>0</v>
      </c>
      <c r="X48" s="20">
        <f t="shared" si="18"/>
        <v>0</v>
      </c>
      <c r="Y48" s="16">
        <f t="shared" si="19"/>
        <v>0</v>
      </c>
      <c r="Z48" s="17">
        <f>COUNTIF('Women''s Premier League'!$B$7:$B$100,$A48)+COUNTIF('Women''s Premier League'!$B$7:$B$100,$A48 &amp;" a")+COUNTIF('Women''s Premier League'!$B$7:$B$100,$A48 &amp;" b")+COUNTIF('Women''s Premier League'!$B$7:$B$100,$A48 &amp;" c")</f>
        <v>0</v>
      </c>
      <c r="AA48" s="18">
        <f>COUNTIF('Women''s Premier League'!$D$7:$D$101,$A48)+COUNTIF('Women''s Premier League'!$D$7:$D$101,$A48 &amp;" a")+COUNTIF('Women''s Premier League'!$D$7:$D$101,$A48 &amp;" b")+COUNTIF('Women''s Premier League'!$D$7:$D$101,$A48 &amp;" c")</f>
        <v>0</v>
      </c>
      <c r="AB48" s="17">
        <f>COUNTIF('Women''s League Two'!$B$7:$B$100,$A48)+COUNTIF('Women''s League Two'!$B$7:$B$100,$A48 &amp;" a")+COUNTIF('Women''s League Two'!$B$7:$B$100,$A48 &amp;" b")+COUNTIF('Women''s League Two'!$B$7:$B$100,$A48 &amp;" c")</f>
        <v>0</v>
      </c>
      <c r="AC48" s="18">
        <f>COUNTIF('Women''s League Two'!$D$7:$D$101,$A48)+COUNTIF('Women''s League Two'!$D$7:$D$101,$A48 &amp;" a")+COUNTIF('Women''s League Two'!$D$7:$D$101,$A48 &amp;" b")+COUNTIF('Women''s League Two'!$D$7:$D$101,$A48 &amp;" c")</f>
        <v>0</v>
      </c>
      <c r="AD48" s="17">
        <f>COUNTIF('Women''s League Three'!$B$8:$B$101,$A48)+COUNTIF('Women''s League Three'!$B$8:$B$101,$A48 &amp;" a")+COUNTIF('Women''s League Three'!$B$8:$B$101,$A48 &amp;" b")+COUNTIF('Women''s League Three'!$B$8:$B$101,$A48 &amp;" c")</f>
        <v>0</v>
      </c>
      <c r="AE48" s="18">
        <f>COUNTIF('Women''s League Three'!$D$8:$D$102,$A48)+COUNTIF('Women''s League Three'!$D$8:$D$102,$A48 &amp;" a")+COUNTIF('Women''s League Three'!$D$8:$D$102,$A48 &amp;" b")+COUNTIF('Women''s League Three'!$D$8:$D$102,$A48 &amp;" c")</f>
        <v>0</v>
      </c>
      <c r="AF48" s="17">
        <f>COUNTIF('Women''s League Four'!$B$7:$B$100,$A48)+COUNTIF('Women''s League Four'!$B$7:$B$100,$A48 &amp;" a")+COUNTIF('Women''s League Four'!$B$7:$B$100,$A48 &amp;" b")+COUNTIF('Women''s League Four'!$B$7:$B$100,$A48 &amp;" c")</f>
        <v>0</v>
      </c>
      <c r="AG48" s="18">
        <f>COUNTIF('Women''s League Four'!$D$7:$D$101,$A48)+COUNTIF('Women''s League Four'!$D$7:$D$101,$A48 &amp;" a")+COUNTIF('Women''s League Four'!$D$7:$D$101,$A48 &amp;" b")+COUNTIF('Women''s League Four'!$D$7:$D$101,$A48 &amp;" c")</f>
        <v>0</v>
      </c>
      <c r="AH48" s="17">
        <f>COUNTIF('Women''s League Five'!$B$8:$B$101,$A48)+COUNTIF('Women''s League Five'!$B$8:$B$101,$A48 &amp;" a")+COUNTIF('Women''s League Five'!$B$8:$B$101,$A48 &amp;" b")+COUNTIF('Women''s League Five'!$B$8:$B$101,$A48 &amp;" c")</f>
        <v>0</v>
      </c>
      <c r="AI48" s="18">
        <f>COUNTIF('Women''s League Five'!$D$8:$D$102,$A48)+COUNTIF('Women''s League Five'!$D$8:$D$102,$A48 &amp;" a")+COUNTIF('Women''s League Five'!$D$8:$D$102,$A48 &amp;" b")+COUNTIF('Women''s League Five'!$D$8:$D$102,$A48 &amp;" c")</f>
        <v>0</v>
      </c>
      <c r="AJ48" s="37" t="s">
        <v>229</v>
      </c>
      <c r="AK48" s="15">
        <f t="shared" si="26"/>
        <v>0</v>
      </c>
      <c r="AL48" s="16">
        <f t="shared" si="27"/>
        <v>0</v>
      </c>
      <c r="AM48" s="17">
        <f>COUNTIF('Grade 16 Girls Div 1'!$B$7:$B$81,$A48)</f>
        <v>0</v>
      </c>
      <c r="AN48" s="18">
        <f>COUNTIF('Grade 16 Girls Div 1'!$D$7:$D$81,$A48)</f>
        <v>0</v>
      </c>
      <c r="AO48" s="19"/>
      <c r="AP48" s="18"/>
      <c r="AQ48" s="19">
        <f>COUNTIF('Grade 14 Girls Div 1'!$B$7:$B$99,$A48)</f>
        <v>0</v>
      </c>
      <c r="AR48" s="18">
        <f>COUNTIF('Grade 14 Girls Div 1'!$D$7:$D$99,$A48)</f>
        <v>0</v>
      </c>
      <c r="AS48" s="19"/>
      <c r="AT48" s="18"/>
      <c r="AU48" s="19">
        <f>COUNTIF('Grade 12 Girls Div 1'!$B$7:$B$102,$A48)</f>
        <v>0</v>
      </c>
      <c r="AV48" s="18">
        <f>COUNTIF('Grade 12 Girls Div 1'!$D$7:$D$102,$A48)</f>
        <v>0</v>
      </c>
      <c r="AW48" s="22">
        <f t="shared" si="22"/>
        <v>0</v>
      </c>
      <c r="AX48" s="23">
        <f t="shared" si="23"/>
        <v>2</v>
      </c>
      <c r="AY48" s="19">
        <f>COUNTIF('Grade 16 Div. 1'!$B$34:$B$129,$A48)</f>
        <v>0</v>
      </c>
      <c r="AZ48" s="18">
        <f>COUNTIF('Grade 16 Div. 1'!$D$34:$D$129,$A48)</f>
        <v>0</v>
      </c>
      <c r="BA48" s="19">
        <f>COUNTIF('Grade 16 Div. 2'!$B$16:$B$111,$A48)</f>
        <v>0</v>
      </c>
      <c r="BB48" s="18">
        <f>COUNTIF('Grade 16 Div. 2'!$D$16:$D$111,$A48)</f>
        <v>0</v>
      </c>
      <c r="BC48" s="19">
        <f>COUNTIF('Grade 16 Div. 2 North'!$B$7:$B$102,$A48)</f>
        <v>0</v>
      </c>
      <c r="BD48" s="18">
        <f>COUNTIF('Grade 16 Div. 2 North'!$D$7:$D$102,$A48)</f>
        <v>0</v>
      </c>
      <c r="BE48" s="19">
        <f>COUNTIF('Grade 15 Div. 1'!$B$12:$B$107,$A48)</f>
        <v>0</v>
      </c>
      <c r="BF48" s="18">
        <f>COUNTIF('Grade 15 Div. 1'!$D$12:$D$107,$A48)</f>
        <v>0</v>
      </c>
      <c r="BG48" s="19">
        <f>COUNTIF('Grade 15 Div. 2'!$B$7:$B$102,$A48)</f>
        <v>0</v>
      </c>
      <c r="BH48" s="18">
        <f>COUNTIF('Grade 15 Div. 2'!$D$7:$D$102,$A48)</f>
        <v>0</v>
      </c>
      <c r="BI48" s="19">
        <f>COUNTIF('Grade 15 Div. 2 North'!$B$7:$B$102,$A48)</f>
        <v>0</v>
      </c>
      <c r="BJ48" s="18">
        <f>COUNTIF('Grade 15 Div. 2 North'!$D$7:$D$102,$A48)</f>
        <v>0</v>
      </c>
      <c r="BK48" s="19">
        <f>COUNTIF('Grade 14 Div. 1'!$B$7:$B$102,$A48)</f>
        <v>0</v>
      </c>
      <c r="BL48" s="18">
        <f>COUNTIF('Grade 14 Div. 1'!$D$7:$D$102,$A48)</f>
        <v>1</v>
      </c>
      <c r="BM48" s="19">
        <f>COUNTIF('Grade 14 Div. 2'!$B$7:$B$103,$A48)</f>
        <v>0</v>
      </c>
      <c r="BN48" s="18">
        <f>COUNTIF('Grade 14 Div. 2'!$D$7:$D$103,$A48)</f>
        <v>0</v>
      </c>
      <c r="BO48" s="19">
        <f>COUNTIF('Grade 14 Div. 2 North'!$B$7:$B$102,$A48)</f>
        <v>0</v>
      </c>
      <c r="BP48" s="18">
        <f>COUNTIF('Grade 14 Div. 2 North'!$D$7:$D$102,$A48)</f>
        <v>0</v>
      </c>
      <c r="BQ48" s="19">
        <f>COUNTIF('Grade 13 Div. 1'!$B$10:$B$105,$A48)</f>
        <v>0</v>
      </c>
      <c r="BR48" s="18">
        <f>COUNTIF('Grade 13 Div. 1'!$D$10:$D$105,$A48)</f>
        <v>0</v>
      </c>
      <c r="BS48" s="19">
        <f>COUNTIF('Grade 13 Div. 2'!$B$7:$B$102,$A48)</f>
        <v>0</v>
      </c>
      <c r="BT48" s="18">
        <f>COUNTIF('Grade 13 Div. 2'!$D$7:$D$102,$A48)</f>
        <v>0</v>
      </c>
      <c r="BU48" s="19">
        <f>COUNTIF('Grade 13 Div. 2 North'!$B$7:$B$102,$A48)</f>
        <v>0</v>
      </c>
      <c r="BV48" s="18">
        <f>COUNTIF('Grade 13 Div. 2 North'!$D$7:$D$102,$A48)</f>
        <v>0</v>
      </c>
      <c r="BW48" s="19">
        <f>COUNTIF('Grade 12 Div. 1'!$B$7:$B$102,$A48)</f>
        <v>0</v>
      </c>
      <c r="BX48" s="18">
        <f>COUNTIF('Grade 12 Div. 1'!$D$7:$D$102,$A48)</f>
        <v>1</v>
      </c>
      <c r="BY48" s="19">
        <f>COUNTIF('Grade 12 Div. 2'!$B$7:$B$102,$A48)</f>
        <v>0</v>
      </c>
      <c r="BZ48" s="18">
        <f>COUNTIF('Grade 12 Div. 2'!$D$7:$D$102,$A48)</f>
        <v>0</v>
      </c>
      <c r="CA48" s="19">
        <f>COUNTIF('Grade 12 Div. 2 North'!$B$7:$B$103,$A48)</f>
        <v>0</v>
      </c>
      <c r="CB48" s="18">
        <f>COUNTIF('Grade 12 Div. 2 North'!$D$7:$D$103,$A48)</f>
        <v>0</v>
      </c>
      <c r="CC48" s="19">
        <f>COUNTIF('Grade 12 Div. 3'!$B$7:$B$102,$A48)</f>
        <v>0</v>
      </c>
      <c r="CD48" s="18">
        <f>COUNTIF('Grade 12 Div. 3'!$D$7:$D$102,$A48)</f>
        <v>0</v>
      </c>
    </row>
    <row r="49" spans="1:82" ht="20.100000000000001" customHeight="1" x14ac:dyDescent="0.2">
      <c r="A49" s="37" t="s">
        <v>230</v>
      </c>
      <c r="B49" s="13">
        <f t="shared" ref="B49" si="28">D49+X49+AK49+AW49</f>
        <v>4</v>
      </c>
      <c r="C49" s="14">
        <f t="shared" ref="C49" si="29">E49+Y49+AL49+AX49</f>
        <v>4</v>
      </c>
      <c r="D49" s="15">
        <f t="shared" ref="D49" si="30">SUM(F49+H49+J49+L49+N49+P49+R49+T49+V49)</f>
        <v>0</v>
      </c>
      <c r="E49" s="16">
        <f t="shared" ref="E49" si="31">SUM(G49+I49+K49+M49+O49+Q49+S49+U49+W49)</f>
        <v>0</v>
      </c>
      <c r="F49" s="19">
        <f>COUNTIF('Men''s Premier League'!$B$7:$B$100,$A49)</f>
        <v>0</v>
      </c>
      <c r="G49" s="18">
        <f>COUNTIF('Men''s Premier League'!$D$7:$D$100,$A49)</f>
        <v>0</v>
      </c>
      <c r="H49" s="19">
        <f>COUNTIF('Men''s Premier Reserve'!$B$13:$B$106,$A49)</f>
        <v>0</v>
      </c>
      <c r="I49" s="18">
        <f>COUNTIF('Men''s Premier Reserve'!$D$13:$D$106,$A49)</f>
        <v>0</v>
      </c>
      <c r="J49" s="19">
        <f>COUNTIF('Men''s League One'!$B$7:$B$100,$A49)</f>
        <v>0</v>
      </c>
      <c r="K49" s="18">
        <f>COUNTIF('Men''s League One'!$D$7:$D$100,$A49)</f>
        <v>0</v>
      </c>
      <c r="L49" s="19">
        <f>COUNTIF('Men''s League Two'!$B$7:$B$100,$A49)</f>
        <v>0</v>
      </c>
      <c r="M49" s="18">
        <f>COUNTIF('Men''s League Two'!$D$7:$D$100,$A49)</f>
        <v>0</v>
      </c>
      <c r="N49" s="19">
        <f>COUNTIF('Men''s League Three'!$B$7:$B$100,$A49)</f>
        <v>0</v>
      </c>
      <c r="O49" s="18">
        <f>COUNTIF('Men''s League Three'!$D$7:$D$100,$A49)</f>
        <v>0</v>
      </c>
      <c r="P49" s="19">
        <f>COUNTIF('Men''s League Four'!$B$7:$B$100,$A49)</f>
        <v>0</v>
      </c>
      <c r="Q49" s="18">
        <f>COUNTIF('Men''s League Four'!$D$7:$D$100,$A49)</f>
        <v>0</v>
      </c>
      <c r="R49" s="19">
        <f>COUNTIF('Men''s League Five'!$B$7:$B$100,$A49)</f>
        <v>0</v>
      </c>
      <c r="S49" s="18">
        <f>COUNTIF('Men''s League Five'!$D$7:$D$100,$A49)</f>
        <v>0</v>
      </c>
      <c r="T49" s="19">
        <f>COUNTIF('Men''s League Six'!$B$7:$B$100,$A49)</f>
        <v>0</v>
      </c>
      <c r="U49" s="18">
        <f>COUNTIF('Men''s League Six'!$D$7:$D$100,$A49)</f>
        <v>0</v>
      </c>
      <c r="V49" s="19">
        <f>COUNTIF('Men''s League Seven'!$B$7:$B$100,$A49)</f>
        <v>0</v>
      </c>
      <c r="W49" s="18">
        <f>COUNTIF('Men''s League Seven'!$D$7:$D$100,$A49)</f>
        <v>0</v>
      </c>
      <c r="X49" s="20">
        <f t="shared" ref="X49" si="32">SUM(Z49+AB49+AD49+AF49+AH49)</f>
        <v>0</v>
      </c>
      <c r="Y49" s="16">
        <f t="shared" ref="Y49" si="33">SUM(AA49+AC49+AE49+AG49+AI49)</f>
        <v>0</v>
      </c>
      <c r="Z49" s="17">
        <f>COUNTIF('Women''s Premier League'!$B$7:$B$100,$A49)+COUNTIF('Women''s Premier League'!$B$7:$B$100,$A49 &amp;" a")+COUNTIF('Women''s Premier League'!$B$7:$B$100,$A49 &amp;" b")+COUNTIF('Women''s Premier League'!$B$7:$B$100,$A49 &amp;" c")</f>
        <v>0</v>
      </c>
      <c r="AA49" s="18">
        <f>COUNTIF('Women''s Premier League'!$D$7:$D$101,$A49)+COUNTIF('Women''s Premier League'!$D$7:$D$101,$A49 &amp;" a")+COUNTIF('Women''s Premier League'!$D$7:$D$101,$A49 &amp;" b")+COUNTIF('Women''s Premier League'!$D$7:$D$101,$A49 &amp;" c")</f>
        <v>0</v>
      </c>
      <c r="AB49" s="17">
        <f>COUNTIF('Women''s League Two'!$B$7:$B$100,$A49)+COUNTIF('Women''s League Two'!$B$7:$B$100,$A49 &amp;" a")+COUNTIF('Women''s League Two'!$B$7:$B$100,$A49 &amp;" b")+COUNTIF('Women''s League Two'!$B$7:$B$100,$A49 &amp;" c")</f>
        <v>0</v>
      </c>
      <c r="AC49" s="18">
        <f>COUNTIF('Women''s League Two'!$D$7:$D$101,$A49)+COUNTIF('Women''s League Two'!$D$7:$D$101,$A49 &amp;" a")+COUNTIF('Women''s League Two'!$D$7:$D$101,$A49 &amp;" b")+COUNTIF('Women''s League Two'!$D$7:$D$101,$A49 &amp;" c")</f>
        <v>0</v>
      </c>
      <c r="AD49" s="17">
        <f>COUNTIF('Women''s League Three'!$B$8:$B$101,$A49)+COUNTIF('Women''s League Three'!$B$8:$B$101,$A49 &amp;" a")+COUNTIF('Women''s League Three'!$B$8:$B$101,$A49 &amp;" b")+COUNTIF('Women''s League Three'!$B$8:$B$101,$A49 &amp;" c")</f>
        <v>0</v>
      </c>
      <c r="AE49" s="18">
        <f>COUNTIF('Women''s League Three'!$D$8:$D$102,$A49)+COUNTIF('Women''s League Three'!$D$8:$D$102,$A49 &amp;" a")+COUNTIF('Women''s League Three'!$D$8:$D$102,$A49 &amp;" b")+COUNTIF('Women''s League Three'!$D$8:$D$102,$A49 &amp;" c")</f>
        <v>0</v>
      </c>
      <c r="AF49" s="17">
        <f>COUNTIF('Women''s League Four'!$B$7:$B$100,$A49)+COUNTIF('Women''s League Four'!$B$7:$B$100,$A49 &amp;" a")+COUNTIF('Women''s League Four'!$B$7:$B$100,$A49 &amp;" b")+COUNTIF('Women''s League Four'!$B$7:$B$100,$A49 &amp;" c")</f>
        <v>0</v>
      </c>
      <c r="AG49" s="18">
        <f>COUNTIF('Women''s League Four'!$D$7:$D$101,$A49)+COUNTIF('Women''s League Four'!$D$7:$D$101,$A49 &amp;" a")+COUNTIF('Women''s League Four'!$D$7:$D$101,$A49 &amp;" b")+COUNTIF('Women''s League Four'!$D$7:$D$101,$A49 &amp;" c")</f>
        <v>0</v>
      </c>
      <c r="AH49" s="17">
        <f>COUNTIF('Women''s League Five'!$B$8:$B$101,$A49)+COUNTIF('Women''s League Five'!$B$8:$B$101,$A49 &amp;" a")+COUNTIF('Women''s League Five'!$B$8:$B$101,$A49 &amp;" b")+COUNTIF('Women''s League Five'!$B$8:$B$101,$A49 &amp;" c")</f>
        <v>0</v>
      </c>
      <c r="AI49" s="18">
        <f>COUNTIF('Women''s League Five'!$D$8:$D$102,$A49)+COUNTIF('Women''s League Five'!$D$8:$D$102,$A49 &amp;" a")+COUNTIF('Women''s League Five'!$D$8:$D$102,$A49 &amp;" b")+COUNTIF('Women''s League Five'!$D$8:$D$102,$A49 &amp;" c")</f>
        <v>0</v>
      </c>
      <c r="AJ49" s="37" t="s">
        <v>229</v>
      </c>
      <c r="AK49" s="15">
        <f t="shared" ref="AK49" si="34">SUM(AM49+AO49+AQ49+AS49+AU49)</f>
        <v>0</v>
      </c>
      <c r="AL49" s="16">
        <f t="shared" ref="AL49" si="35">SUM(AN49+AP49+AR49+AT49+AV49)</f>
        <v>0</v>
      </c>
      <c r="AM49" s="17">
        <f>COUNTIF('Grade 16 Girls Div 1'!$B$7:$B$81,$A49)</f>
        <v>0</v>
      </c>
      <c r="AN49" s="18">
        <f>COUNTIF('Grade 16 Girls Div 1'!$D$7:$D$81,$A49)</f>
        <v>0</v>
      </c>
      <c r="AO49" s="19"/>
      <c r="AP49" s="18"/>
      <c r="AQ49" s="19">
        <f>COUNTIF('Grade 14 Girls Div 1'!$B$7:$B$99,$A49)</f>
        <v>0</v>
      </c>
      <c r="AR49" s="18">
        <f>COUNTIF('Grade 14 Girls Div 1'!$D$7:$D$99,$A49)</f>
        <v>0</v>
      </c>
      <c r="AS49" s="19"/>
      <c r="AT49" s="18"/>
      <c r="AU49" s="19">
        <f>COUNTIF('Grade 12 Girls Div 1'!$B$7:$B$102,$A49)</f>
        <v>0</v>
      </c>
      <c r="AV49" s="18">
        <f>COUNTIF('Grade 12 Girls Div 1'!$D$7:$D$102,$A49)</f>
        <v>0</v>
      </c>
      <c r="AW49" s="22">
        <f t="shared" ref="AW49" si="36">SUM(AY49+BA49+BC49+BE49+BG49+BI49+BK49+BM49+BO49+BQ49+BS49+BU49+BW49+BY49+CA49+CC49)</f>
        <v>4</v>
      </c>
      <c r="AX49" s="23">
        <f t="shared" ref="AX49" si="37">SUM(AZ49+BB49+BD49+BF49+BH49+BJ49+BL49+BN49+BP49+BR49+BT49+BV49+BX49+BZ49+CB49+CD49)</f>
        <v>4</v>
      </c>
      <c r="AY49" s="19">
        <f>COUNTIF('Grade 16 Div. 1'!$B$34:$B$129,$A49)</f>
        <v>0</v>
      </c>
      <c r="AZ49" s="18">
        <f>COUNTIF('Grade 16 Div. 1'!$D$34:$D$129,$A49)</f>
        <v>0</v>
      </c>
      <c r="BA49" s="19">
        <f>COUNTIF('Grade 16 Div. 2'!$B$16:$B$111,$A49)</f>
        <v>0</v>
      </c>
      <c r="BB49" s="18">
        <f>COUNTIF('Grade 16 Div. 2'!$D$16:$D$111,$A49)</f>
        <v>0</v>
      </c>
      <c r="BC49" s="19">
        <f>COUNTIF('Grade 16 Div. 2 North'!$B$7:$B$102,$A49)</f>
        <v>0</v>
      </c>
      <c r="BD49" s="18">
        <f>COUNTIF('Grade 16 Div. 2 North'!$D$7:$D$102,$A49)</f>
        <v>0</v>
      </c>
      <c r="BE49" s="19">
        <f>COUNTIF('Grade 15 Div. 1'!$B$12:$B$107,$A49)</f>
        <v>0</v>
      </c>
      <c r="BF49" s="18">
        <f>COUNTIF('Grade 15 Div. 1'!$D$12:$D$107,$A49)</f>
        <v>0</v>
      </c>
      <c r="BG49" s="19">
        <f>COUNTIF('Grade 15 Div. 2'!$B$7:$B$102,$A49)</f>
        <v>0</v>
      </c>
      <c r="BH49" s="18">
        <f>COUNTIF('Grade 15 Div. 2'!$D$7:$D$102,$A49)</f>
        <v>0</v>
      </c>
      <c r="BI49" s="19">
        <f>COUNTIF('Grade 15 Div. 2 North'!$B$7:$B$102,$A49)</f>
        <v>1</v>
      </c>
      <c r="BJ49" s="18">
        <f>COUNTIF('Grade 15 Div. 2 North'!$D$7:$D$102,$A49)</f>
        <v>1</v>
      </c>
      <c r="BK49" s="19">
        <f>COUNTIF('Grade 14 Div. 1'!$B$7:$B$102,$A49)</f>
        <v>0</v>
      </c>
      <c r="BL49" s="18">
        <f>COUNTIF('Grade 14 Div. 1'!$D$7:$D$102,$A49)</f>
        <v>0</v>
      </c>
      <c r="BM49" s="19">
        <f>COUNTIF('Grade 14 Div. 2'!$B$7:$B$103,$A49)</f>
        <v>0</v>
      </c>
      <c r="BN49" s="18">
        <f>COUNTIF('Grade 14 Div. 2'!$D$7:$D$103,$A49)</f>
        <v>0</v>
      </c>
      <c r="BO49" s="19">
        <f>COUNTIF('Grade 14 Div. 2 North'!$B$7:$B$102,$A49)</f>
        <v>2</v>
      </c>
      <c r="BP49" s="18">
        <f>COUNTIF('Grade 14 Div. 2 North'!$D$7:$D$102,$A49)</f>
        <v>1</v>
      </c>
      <c r="BQ49" s="19">
        <f>COUNTIF('Grade 13 Div. 1'!$B$10:$B$105,$A49)</f>
        <v>0</v>
      </c>
      <c r="BR49" s="18">
        <f>COUNTIF('Grade 13 Div. 1'!$D$10:$D$105,$A49)</f>
        <v>0</v>
      </c>
      <c r="BS49" s="19">
        <f>COUNTIF('Grade 13 Div. 2'!$B$7:$B$102,$A49)</f>
        <v>0</v>
      </c>
      <c r="BT49" s="18">
        <f>COUNTIF('Grade 13 Div. 2'!$D$7:$D$102,$A49)</f>
        <v>0</v>
      </c>
      <c r="BU49" s="19">
        <f>COUNTIF('Grade 13 Div. 2 North'!$B$7:$B$102,$A49)</f>
        <v>1</v>
      </c>
      <c r="BV49" s="18">
        <f>COUNTIF('Grade 13 Div. 2 North'!$D$7:$D$102,$A49)</f>
        <v>1</v>
      </c>
      <c r="BW49" s="19">
        <f>COUNTIF('Grade 12 Div. 1'!$B$7:$B$102,$A49)</f>
        <v>0</v>
      </c>
      <c r="BX49" s="18">
        <f>COUNTIF('Grade 12 Div. 1'!$D$7:$D$102,$A49)</f>
        <v>0</v>
      </c>
      <c r="BY49" s="19">
        <f>COUNTIF('Grade 12 Div. 2'!$B$7:$B$102,$A49)</f>
        <v>0</v>
      </c>
      <c r="BZ49" s="18">
        <f>COUNTIF('Grade 12 Div. 2'!$D$7:$D$102,$A49)</f>
        <v>0</v>
      </c>
      <c r="CA49" s="19">
        <f>COUNTIF('Grade 12 Div. 2 North'!$B$7:$B$103,$A49)</f>
        <v>0</v>
      </c>
      <c r="CB49" s="18">
        <f>COUNTIF('Grade 12 Div. 2 North'!$D$7:$D$103,$A49)</f>
        <v>1</v>
      </c>
      <c r="CC49" s="19">
        <f>COUNTIF('Grade 12 Div. 3'!$B$7:$B$102,$A49)</f>
        <v>0</v>
      </c>
      <c r="CD49" s="18">
        <f>COUNTIF('Grade 12 Div. 3'!$D$7:$D$102,$A49)</f>
        <v>0</v>
      </c>
    </row>
    <row r="50" spans="1:82" ht="20.100000000000001" customHeight="1" x14ac:dyDescent="0.2">
      <c r="A50" s="37" t="s">
        <v>231</v>
      </c>
      <c r="B50" s="13">
        <f t="shared" si="14"/>
        <v>3</v>
      </c>
      <c r="C50" s="14">
        <f t="shared" si="15"/>
        <v>2</v>
      </c>
      <c r="D50" s="15">
        <f t="shared" si="16"/>
        <v>0</v>
      </c>
      <c r="E50" s="16">
        <f t="shared" si="17"/>
        <v>0</v>
      </c>
      <c r="F50" s="19">
        <f>COUNTIF('Men''s Premier League'!$B$7:$B$100,$A50)</f>
        <v>0</v>
      </c>
      <c r="G50" s="18">
        <f>COUNTIF('Men''s Premier League'!$D$7:$D$100,$A50)</f>
        <v>0</v>
      </c>
      <c r="H50" s="19">
        <f>COUNTIF('Men''s Premier Reserve'!$B$13:$B$106,$A50)</f>
        <v>0</v>
      </c>
      <c r="I50" s="18">
        <f>COUNTIF('Men''s Premier Reserve'!$D$13:$D$106,$A50)</f>
        <v>0</v>
      </c>
      <c r="J50" s="19">
        <f>COUNTIF('Men''s League One'!$B$7:$B$100,$A50)</f>
        <v>0</v>
      </c>
      <c r="K50" s="18">
        <f>COUNTIF('Men''s League One'!$D$7:$D$100,$A50)</f>
        <v>0</v>
      </c>
      <c r="L50" s="19">
        <f>COUNTIF('Men''s League Two'!$B$7:$B$100,$A50)</f>
        <v>0</v>
      </c>
      <c r="M50" s="18">
        <f>COUNTIF('Men''s League Two'!$D$7:$D$100,$A50)</f>
        <v>0</v>
      </c>
      <c r="N50" s="19">
        <f>COUNTIF('Men''s League Three'!$B$7:$B$100,$A50)</f>
        <v>0</v>
      </c>
      <c r="O50" s="18">
        <f>COUNTIF('Men''s League Three'!$D$7:$D$100,$A50)</f>
        <v>0</v>
      </c>
      <c r="P50" s="19">
        <f>COUNTIF('Men''s League Four'!$B$7:$B$100,$A50)</f>
        <v>0</v>
      </c>
      <c r="Q50" s="18">
        <f>COUNTIF('Men''s League Four'!$D$7:$D$100,$A50)</f>
        <v>0</v>
      </c>
      <c r="R50" s="19">
        <f>COUNTIF('Men''s League Five'!$B$7:$B$100,$A50)</f>
        <v>0</v>
      </c>
      <c r="S50" s="18">
        <f>COUNTIF('Men''s League Five'!$D$7:$D$100,$A50)</f>
        <v>0</v>
      </c>
      <c r="T50" s="19">
        <f>COUNTIF('Men''s League Six'!$B$7:$B$100,$A50)</f>
        <v>0</v>
      </c>
      <c r="U50" s="18">
        <f>COUNTIF('Men''s League Six'!$D$7:$D$100,$A50)</f>
        <v>0</v>
      </c>
      <c r="V50" s="19">
        <f>COUNTIF('Men''s League Seven'!$B$7:$B$100,$A50)</f>
        <v>0</v>
      </c>
      <c r="W50" s="18">
        <f>COUNTIF('Men''s League Seven'!$D$7:$D$100,$A50)</f>
        <v>0</v>
      </c>
      <c r="X50" s="20">
        <f t="shared" si="18"/>
        <v>2</v>
      </c>
      <c r="Y50" s="16">
        <f t="shared" si="19"/>
        <v>1</v>
      </c>
      <c r="Z50" s="17">
        <f>COUNTIF('Women''s Premier League'!$B$7:$B$100,$A50)+COUNTIF('Women''s Premier League'!$B$7:$B$100,$A50 &amp;" a")+COUNTIF('Women''s Premier League'!$B$7:$B$100,$A50 &amp;" b")+COUNTIF('Women''s Premier League'!$B$7:$B$100,$A50 &amp;" c")</f>
        <v>1</v>
      </c>
      <c r="AA50" s="18">
        <f>COUNTIF('Women''s Premier League'!$D$7:$D$101,$A50)+COUNTIF('Women''s Premier League'!$D$7:$D$101,$A50 &amp;" a")+COUNTIF('Women''s Premier League'!$D$7:$D$101,$A50 &amp;" b")+COUNTIF('Women''s Premier League'!$D$7:$D$101,$A50 &amp;" c")</f>
        <v>1</v>
      </c>
      <c r="AB50" s="17">
        <f>COUNTIF('Women''s League Two'!$B$7:$B$100,$A50)+COUNTIF('Women''s League Two'!$B$7:$B$100,$A50 &amp;" a")+COUNTIF('Women''s League Two'!$B$7:$B$100,$A50 &amp;" b")+COUNTIF('Women''s League Two'!$B$7:$B$100,$A50 &amp;" c")</f>
        <v>0</v>
      </c>
      <c r="AC50" s="18">
        <f>COUNTIF('Women''s League Two'!$D$7:$D$101,$A50)+COUNTIF('Women''s League Two'!$D$7:$D$101,$A50 &amp;" a")+COUNTIF('Women''s League Two'!$D$7:$D$101,$A50 &amp;" b")+COUNTIF('Women''s League Two'!$D$7:$D$101,$A50 &amp;" c")</f>
        <v>0</v>
      </c>
      <c r="AD50" s="17">
        <f>COUNTIF('Women''s League Three'!$B$8:$B$101,$A50)+COUNTIF('Women''s League Three'!$B$8:$B$101,$A50 &amp;" a")+COUNTIF('Women''s League Three'!$B$8:$B$101,$A50 &amp;" b")+COUNTIF('Women''s League Three'!$B$8:$B$101,$A50 &amp;" c")</f>
        <v>1</v>
      </c>
      <c r="AE50" s="18">
        <f>COUNTIF('Women''s League Three'!$D$8:$D$102,$A50)+COUNTIF('Women''s League Three'!$D$8:$D$102,$A50 &amp;" a")+COUNTIF('Women''s League Three'!$D$8:$D$102,$A50 &amp;" b")+COUNTIF('Women''s League Three'!$D$8:$D$102,$A50 &amp;" c")</f>
        <v>0</v>
      </c>
      <c r="AF50" s="17">
        <f>COUNTIF('Women''s League Four'!$B$7:$B$100,$A50)+COUNTIF('Women''s League Four'!$B$7:$B$100,$A50 &amp;" a")+COUNTIF('Women''s League Four'!$B$7:$B$100,$A50 &amp;" b")+COUNTIF('Women''s League Four'!$B$7:$B$100,$A50 &amp;" c")</f>
        <v>0</v>
      </c>
      <c r="AG50" s="18">
        <f>COUNTIF('Women''s League Four'!$D$7:$D$101,$A50)+COUNTIF('Women''s League Four'!$D$7:$D$101,$A50 &amp;" a")+COUNTIF('Women''s League Four'!$D$7:$D$101,$A50 &amp;" b")+COUNTIF('Women''s League Four'!$D$7:$D$101,$A50 &amp;" c")</f>
        <v>0</v>
      </c>
      <c r="AH50" s="17">
        <f>COUNTIF('Women''s League Five'!$B$8:$B$101,$A50)+COUNTIF('Women''s League Five'!$B$8:$B$101,$A50 &amp;" a")+COUNTIF('Women''s League Five'!$B$8:$B$101,$A50 &amp;" b")+COUNTIF('Women''s League Five'!$B$8:$B$101,$A50 &amp;" c")</f>
        <v>0</v>
      </c>
      <c r="AI50" s="18">
        <f>COUNTIF('Women''s League Five'!$D$8:$D$102,$A50)+COUNTIF('Women''s League Five'!$D$8:$D$102,$A50 &amp;" a")+COUNTIF('Women''s League Five'!$D$8:$D$102,$A50 &amp;" b")+COUNTIF('Women''s League Five'!$D$8:$D$102,$A50 &amp;" c")</f>
        <v>0</v>
      </c>
      <c r="AJ50" s="37" t="s">
        <v>231</v>
      </c>
      <c r="AK50" s="15">
        <f t="shared" si="26"/>
        <v>1</v>
      </c>
      <c r="AL50" s="16">
        <f t="shared" si="27"/>
        <v>1</v>
      </c>
      <c r="AM50" s="17">
        <f>COUNTIF('Grade 16 Girls Div 1'!$B$7:$B$81,$A50)</f>
        <v>1</v>
      </c>
      <c r="AN50" s="18">
        <f>COUNTIF('Grade 16 Girls Div 1'!$D$7:$D$81,$A50)</f>
        <v>0</v>
      </c>
      <c r="AO50" s="19"/>
      <c r="AP50" s="18"/>
      <c r="AQ50" s="19">
        <f>COUNTIF('Grade 14 Girls Div 1'!$B$7:$B$99,$A50)</f>
        <v>0</v>
      </c>
      <c r="AR50" s="18">
        <f>COUNTIF('Grade 14 Girls Div 1'!$D$7:$D$99,$A50)</f>
        <v>1</v>
      </c>
      <c r="AS50" s="19"/>
      <c r="AT50" s="18"/>
      <c r="AU50" s="19">
        <f>COUNTIF('Grade 12 Girls Div 1'!$B$7:$B$102,$A50)</f>
        <v>0</v>
      </c>
      <c r="AV50" s="18">
        <f>COUNTIF('Grade 12 Girls Div 1'!$D$7:$D$102,$A50)</f>
        <v>0</v>
      </c>
      <c r="AW50" s="22">
        <f t="shared" si="22"/>
        <v>0</v>
      </c>
      <c r="AX50" s="23">
        <f t="shared" si="23"/>
        <v>0</v>
      </c>
      <c r="AY50" s="19">
        <f>COUNTIF('Grade 16 Div. 1'!$B$34:$B$129,$A50)</f>
        <v>0</v>
      </c>
      <c r="AZ50" s="18">
        <f>COUNTIF('Grade 16 Div. 1'!$D$34:$D$129,$A50)</f>
        <v>0</v>
      </c>
      <c r="BA50" s="19">
        <f>COUNTIF('Grade 16 Div. 2'!$B$16:$B$111,$A50)</f>
        <v>0</v>
      </c>
      <c r="BB50" s="18">
        <f>COUNTIF('Grade 16 Div. 2'!$D$16:$D$111,$A50)</f>
        <v>0</v>
      </c>
      <c r="BC50" s="19">
        <f>COUNTIF('Grade 16 Div. 2 North'!$B$7:$B$102,$A50)</f>
        <v>0</v>
      </c>
      <c r="BD50" s="18">
        <f>COUNTIF('Grade 16 Div. 2 North'!$D$7:$D$102,$A50)</f>
        <v>0</v>
      </c>
      <c r="BE50" s="19">
        <f>COUNTIF('Grade 15 Div. 1'!$B$12:$B$107,$A50)</f>
        <v>0</v>
      </c>
      <c r="BF50" s="18">
        <f>COUNTIF('Grade 15 Div. 1'!$D$12:$D$107,$A50)</f>
        <v>0</v>
      </c>
      <c r="BG50" s="19">
        <f>COUNTIF('Grade 15 Div. 2'!$B$7:$B$102,$A50)</f>
        <v>0</v>
      </c>
      <c r="BH50" s="18">
        <f>COUNTIF('Grade 15 Div. 2'!$D$7:$D$102,$A50)</f>
        <v>0</v>
      </c>
      <c r="BI50" s="19">
        <f>COUNTIF('Grade 15 Div. 2 North'!$B$7:$B$102,$A50)</f>
        <v>0</v>
      </c>
      <c r="BJ50" s="18">
        <f>COUNTIF('Grade 15 Div. 2 North'!$D$7:$D$102,$A50)</f>
        <v>0</v>
      </c>
      <c r="BK50" s="19">
        <f>COUNTIF('Grade 14 Div. 1'!$B$7:$B$102,$A50)</f>
        <v>0</v>
      </c>
      <c r="BL50" s="18">
        <f>COUNTIF('Grade 14 Div. 1'!$D$7:$D$102,$A50)</f>
        <v>0</v>
      </c>
      <c r="BM50" s="19">
        <f>COUNTIF('Grade 14 Div. 2'!$B$7:$B$103,$A50)</f>
        <v>0</v>
      </c>
      <c r="BN50" s="18">
        <f>COUNTIF('Grade 14 Div. 2'!$D$7:$D$103,$A50)</f>
        <v>0</v>
      </c>
      <c r="BO50" s="19">
        <f>COUNTIF('Grade 14 Div. 2 North'!$B$7:$B$102,$A50)</f>
        <v>0</v>
      </c>
      <c r="BP50" s="18">
        <f>COUNTIF('Grade 14 Div. 2 North'!$D$7:$D$102,$A50)</f>
        <v>0</v>
      </c>
      <c r="BQ50" s="19">
        <f>COUNTIF('Grade 13 Div. 1'!$B$10:$B$105,$A50)</f>
        <v>0</v>
      </c>
      <c r="BR50" s="18">
        <f>COUNTIF('Grade 13 Div. 1'!$D$10:$D$105,$A50)</f>
        <v>0</v>
      </c>
      <c r="BS50" s="19">
        <f>COUNTIF('Grade 13 Div. 2'!$B$7:$B$102,$A50)</f>
        <v>0</v>
      </c>
      <c r="BT50" s="18">
        <f>COUNTIF('Grade 13 Div. 2'!$D$7:$D$102,$A50)</f>
        <v>0</v>
      </c>
      <c r="BU50" s="19">
        <f>COUNTIF('Grade 13 Div. 2 North'!$B$7:$B$102,$A50)</f>
        <v>0</v>
      </c>
      <c r="BV50" s="18">
        <f>COUNTIF('Grade 13 Div. 2 North'!$D$7:$D$102,$A50)</f>
        <v>0</v>
      </c>
      <c r="BW50" s="19">
        <f>COUNTIF('Grade 12 Div. 1'!$B$7:$B$102,$A50)</f>
        <v>0</v>
      </c>
      <c r="BX50" s="18">
        <f>COUNTIF('Grade 12 Div. 1'!$D$7:$D$102,$A50)</f>
        <v>0</v>
      </c>
      <c r="BY50" s="19">
        <f>COUNTIF('Grade 12 Div. 2'!$B$7:$B$102,$A50)</f>
        <v>0</v>
      </c>
      <c r="BZ50" s="18">
        <f>COUNTIF('Grade 12 Div. 2'!$D$7:$D$102,$A50)</f>
        <v>0</v>
      </c>
      <c r="CA50" s="19">
        <f>COUNTIF('Grade 12 Div. 2 North'!$B$7:$B$103,$A50)</f>
        <v>0</v>
      </c>
      <c r="CB50" s="18">
        <f>COUNTIF('Grade 12 Div. 2 North'!$D$7:$D$103,$A50)</f>
        <v>0</v>
      </c>
      <c r="CC50" s="19">
        <f>COUNTIF('Grade 12 Div. 3'!$B$7:$B$102,$A50)</f>
        <v>0</v>
      </c>
      <c r="CD50" s="18">
        <f>COUNTIF('Grade 12 Div. 3'!$D$7:$D$102,$A50)</f>
        <v>0</v>
      </c>
    </row>
    <row r="51" spans="1:82" ht="20.100000000000001" customHeight="1" x14ac:dyDescent="0.2">
      <c r="A51" s="37" t="s">
        <v>232</v>
      </c>
      <c r="B51" s="13">
        <f t="shared" si="14"/>
        <v>0</v>
      </c>
      <c r="C51" s="14">
        <f t="shared" si="15"/>
        <v>0</v>
      </c>
      <c r="D51" s="15">
        <f t="shared" si="16"/>
        <v>0</v>
      </c>
      <c r="E51" s="16">
        <f t="shared" si="17"/>
        <v>0</v>
      </c>
      <c r="F51" s="19">
        <f>COUNTIF('Men''s Premier League'!$B$7:$B$100,$A51)</f>
        <v>0</v>
      </c>
      <c r="G51" s="18">
        <f>COUNTIF('Men''s Premier League'!$D$7:$D$100,$A51)</f>
        <v>0</v>
      </c>
      <c r="H51" s="19">
        <f>COUNTIF('Men''s Premier Reserve'!$B$13:$B$106,$A51)</f>
        <v>0</v>
      </c>
      <c r="I51" s="18">
        <f>COUNTIF('Men''s Premier Reserve'!$D$13:$D$106,$A51)</f>
        <v>0</v>
      </c>
      <c r="J51" s="19">
        <f>COUNTIF('Men''s League One'!$B$7:$B$100,$A51)</f>
        <v>0</v>
      </c>
      <c r="K51" s="18">
        <f>COUNTIF('Men''s League One'!$D$7:$D$100,$A51)</f>
        <v>0</v>
      </c>
      <c r="L51" s="19">
        <f>COUNTIF('Men''s League Two'!$B$7:$B$100,$A51)</f>
        <v>0</v>
      </c>
      <c r="M51" s="18">
        <f>COUNTIF('Men''s League Two'!$D$7:$D$100,$A51)</f>
        <v>0</v>
      </c>
      <c r="N51" s="19">
        <f>COUNTIF('Men''s League Three'!$B$7:$B$100,$A51)</f>
        <v>0</v>
      </c>
      <c r="O51" s="18">
        <f>COUNTIF('Men''s League Three'!$D$7:$D$100,$A51)</f>
        <v>0</v>
      </c>
      <c r="P51" s="19">
        <f>COUNTIF('Men''s League Four'!$B$7:$B$100,$A51)</f>
        <v>0</v>
      </c>
      <c r="Q51" s="18">
        <f>COUNTIF('Men''s League Four'!$D$7:$D$100,$A51)</f>
        <v>0</v>
      </c>
      <c r="R51" s="19">
        <f>COUNTIF('Men''s League Five'!$B$7:$B$100,$A51)</f>
        <v>0</v>
      </c>
      <c r="S51" s="18">
        <f>COUNTIF('Men''s League Five'!$D$7:$D$100,$A51)</f>
        <v>0</v>
      </c>
      <c r="T51" s="19">
        <f>COUNTIF('Men''s League Six'!$B$7:$B$100,$A51)</f>
        <v>0</v>
      </c>
      <c r="U51" s="18">
        <f>COUNTIF('Men''s League Six'!$D$7:$D$100,$A51)</f>
        <v>0</v>
      </c>
      <c r="V51" s="19">
        <f>COUNTIF('Men''s League Seven'!$B$7:$B$100,$A51)</f>
        <v>0</v>
      </c>
      <c r="W51" s="18">
        <f>COUNTIF('Men''s League Seven'!$D$7:$D$100,$A51)</f>
        <v>0</v>
      </c>
      <c r="X51" s="20">
        <f t="shared" si="18"/>
        <v>0</v>
      </c>
      <c r="Y51" s="16">
        <f t="shared" si="19"/>
        <v>0</v>
      </c>
      <c r="Z51" s="17">
        <f>COUNTIF('Women''s Premier League'!$B$7:$B$100,$A51)+COUNTIF('Women''s Premier League'!$B$7:$B$100,$A51 &amp;" a")+COUNTIF('Women''s Premier League'!$B$7:$B$100,$A51 &amp;" b")+COUNTIF('Women''s Premier League'!$B$7:$B$100,$A51 &amp;" c")</f>
        <v>0</v>
      </c>
      <c r="AA51" s="18">
        <f>COUNTIF('Women''s Premier League'!$D$7:$D$101,$A51)+COUNTIF('Women''s Premier League'!$D$7:$D$101,$A51 &amp;" a")+COUNTIF('Women''s Premier League'!$D$7:$D$101,$A51 &amp;" b")+COUNTIF('Women''s Premier League'!$D$7:$D$101,$A51 &amp;" c")</f>
        <v>0</v>
      </c>
      <c r="AB51" s="17">
        <f>COUNTIF('Women''s League Two'!$B$7:$B$100,$A51)+COUNTIF('Women''s League Two'!$B$7:$B$100,$A51 &amp;" a")+COUNTIF('Women''s League Two'!$B$7:$B$100,$A51 &amp;" b")+COUNTIF('Women''s League Two'!$B$7:$B$100,$A51 &amp;" c")</f>
        <v>0</v>
      </c>
      <c r="AC51" s="18">
        <f>COUNTIF('Women''s League Two'!$D$7:$D$101,$A51)+COUNTIF('Women''s League Two'!$D$7:$D$101,$A51 &amp;" a")+COUNTIF('Women''s League Two'!$D$7:$D$101,$A51 &amp;" b")+COUNTIF('Women''s League Two'!$D$7:$D$101,$A51 &amp;" c")</f>
        <v>0</v>
      </c>
      <c r="AD51" s="17">
        <f>COUNTIF('Women''s League Three'!$B$8:$B$101,$A51)+COUNTIF('Women''s League Three'!$B$8:$B$101,$A51 &amp;" a")+COUNTIF('Women''s League Three'!$B$8:$B$101,$A51 &amp;" b")+COUNTIF('Women''s League Three'!$B$8:$B$101,$A51 &amp;" c")</f>
        <v>0</v>
      </c>
      <c r="AE51" s="18">
        <f>COUNTIF('Women''s League Three'!$D$8:$D$102,$A51)+COUNTIF('Women''s League Three'!$D$8:$D$102,$A51 &amp;" a")+COUNTIF('Women''s League Three'!$D$8:$D$102,$A51 &amp;" b")+COUNTIF('Women''s League Three'!$D$8:$D$102,$A51 &amp;" c")</f>
        <v>0</v>
      </c>
      <c r="AF51" s="17">
        <f>COUNTIF('Women''s League Four'!$B$7:$B$100,$A51)+COUNTIF('Women''s League Four'!$B$7:$B$100,$A51 &amp;" a")+COUNTIF('Women''s League Four'!$B$7:$B$100,$A51 &amp;" b")+COUNTIF('Women''s League Four'!$B$7:$B$100,$A51 &amp;" c")</f>
        <v>0</v>
      </c>
      <c r="AG51" s="18">
        <f>COUNTIF('Women''s League Four'!$D$7:$D$101,$A51)+COUNTIF('Women''s League Four'!$D$7:$D$101,$A51 &amp;" a")+COUNTIF('Women''s League Four'!$D$7:$D$101,$A51 &amp;" b")+COUNTIF('Women''s League Four'!$D$7:$D$101,$A51 &amp;" c")</f>
        <v>0</v>
      </c>
      <c r="AH51" s="17">
        <f>COUNTIF('Women''s League Five'!$B$8:$B$101,$A51)+COUNTIF('Women''s League Five'!$B$8:$B$101,$A51 &amp;" a")+COUNTIF('Women''s League Five'!$B$8:$B$101,$A51 &amp;" b")+COUNTIF('Women''s League Five'!$B$8:$B$101,$A51 &amp;" c")</f>
        <v>0</v>
      </c>
      <c r="AI51" s="18">
        <f>COUNTIF('Women''s League Five'!$D$8:$D$102,$A51)+COUNTIF('Women''s League Five'!$D$8:$D$102,$A51 &amp;" a")+COUNTIF('Women''s League Five'!$D$8:$D$102,$A51 &amp;" b")+COUNTIF('Women''s League Five'!$D$8:$D$102,$A51 &amp;" c")</f>
        <v>0</v>
      </c>
      <c r="AJ51" s="37" t="s">
        <v>232</v>
      </c>
      <c r="AK51" s="15">
        <f t="shared" si="26"/>
        <v>0</v>
      </c>
      <c r="AL51" s="16">
        <f t="shared" si="27"/>
        <v>0</v>
      </c>
      <c r="AM51" s="17">
        <f>COUNTIF('Grade 16 Girls Div 1'!$B$7:$B$81,$A51)</f>
        <v>0</v>
      </c>
      <c r="AN51" s="18">
        <f>COUNTIF('Grade 16 Girls Div 1'!$D$7:$D$81,$A51)</f>
        <v>0</v>
      </c>
      <c r="AO51" s="19"/>
      <c r="AP51" s="18"/>
      <c r="AQ51" s="19">
        <f>COUNTIF('Grade 14 Girls Div 1'!$B$7:$B$99,$A51)</f>
        <v>0</v>
      </c>
      <c r="AR51" s="18">
        <f>COUNTIF('Grade 14 Girls Div 1'!$D$7:$D$99,$A51)</f>
        <v>0</v>
      </c>
      <c r="AS51" s="19"/>
      <c r="AT51" s="18"/>
      <c r="AU51" s="19">
        <f>COUNTIF('Grade 12 Girls Div 1'!$B$7:$B$102,$A51)</f>
        <v>0</v>
      </c>
      <c r="AV51" s="18">
        <f>COUNTIF('Grade 12 Girls Div 1'!$D$7:$D$102,$A51)</f>
        <v>0</v>
      </c>
      <c r="AW51" s="22">
        <f t="shared" si="22"/>
        <v>0</v>
      </c>
      <c r="AX51" s="23">
        <f t="shared" si="23"/>
        <v>0</v>
      </c>
      <c r="AY51" s="19">
        <f>COUNTIF('Grade 16 Div. 1'!$B$34:$B$129,$A51)</f>
        <v>0</v>
      </c>
      <c r="AZ51" s="18">
        <f>COUNTIF('Grade 16 Div. 1'!$D$34:$D$129,$A51)</f>
        <v>0</v>
      </c>
      <c r="BA51" s="19">
        <f>COUNTIF('Grade 16 Div. 2'!$B$16:$B$111,$A51)</f>
        <v>0</v>
      </c>
      <c r="BB51" s="18">
        <f>COUNTIF('Grade 16 Div. 2'!$D$16:$D$111,$A51)</f>
        <v>0</v>
      </c>
      <c r="BC51" s="19">
        <f>COUNTIF('Grade 16 Div. 2 North'!$B$7:$B$102,$A51)</f>
        <v>0</v>
      </c>
      <c r="BD51" s="18">
        <f>COUNTIF('Grade 16 Div. 2 North'!$D$7:$D$102,$A51)</f>
        <v>0</v>
      </c>
      <c r="BE51" s="19">
        <f>COUNTIF('Grade 15 Div. 1'!$B$12:$B$107,$A51)</f>
        <v>0</v>
      </c>
      <c r="BF51" s="18">
        <f>COUNTIF('Grade 15 Div. 1'!$D$12:$D$107,$A51)</f>
        <v>0</v>
      </c>
      <c r="BG51" s="19">
        <f>COUNTIF('Grade 15 Div. 2'!$B$7:$B$102,$A51)</f>
        <v>0</v>
      </c>
      <c r="BH51" s="18">
        <f>COUNTIF('Grade 15 Div. 2'!$D$7:$D$102,$A51)</f>
        <v>0</v>
      </c>
      <c r="BI51" s="19">
        <f>COUNTIF('Grade 15 Div. 2 North'!$B$7:$B$102,$A51)</f>
        <v>0</v>
      </c>
      <c r="BJ51" s="18">
        <f>COUNTIF('Grade 15 Div. 2 North'!$D$7:$D$102,$A51)</f>
        <v>0</v>
      </c>
      <c r="BK51" s="19">
        <f>COUNTIF('Grade 14 Div. 1'!$B$7:$B$102,$A51)</f>
        <v>0</v>
      </c>
      <c r="BL51" s="18">
        <f>COUNTIF('Grade 14 Div. 1'!$D$7:$D$102,$A51)</f>
        <v>0</v>
      </c>
      <c r="BM51" s="19">
        <f>COUNTIF('Grade 14 Div. 2'!$B$7:$B$103,$A51)</f>
        <v>0</v>
      </c>
      <c r="BN51" s="18">
        <f>COUNTIF('Grade 14 Div. 2'!$D$7:$D$103,$A51)</f>
        <v>0</v>
      </c>
      <c r="BO51" s="19">
        <f>COUNTIF('Grade 14 Div. 2 North'!$B$7:$B$102,$A51)</f>
        <v>0</v>
      </c>
      <c r="BP51" s="18">
        <f>COUNTIF('Grade 14 Div. 2 North'!$D$7:$D$102,$A51)</f>
        <v>0</v>
      </c>
      <c r="BQ51" s="19">
        <f>COUNTIF('Grade 13 Div. 1'!$B$10:$B$105,$A51)</f>
        <v>0</v>
      </c>
      <c r="BR51" s="18">
        <f>COUNTIF('Grade 13 Div. 1'!$D$10:$D$105,$A51)</f>
        <v>0</v>
      </c>
      <c r="BS51" s="19">
        <f>COUNTIF('Grade 13 Div. 2'!$B$7:$B$102,$A51)</f>
        <v>0</v>
      </c>
      <c r="BT51" s="18">
        <f>COUNTIF('Grade 13 Div. 2'!$D$7:$D$102,$A51)</f>
        <v>0</v>
      </c>
      <c r="BU51" s="19">
        <f>COUNTIF('Grade 13 Div. 2 North'!$B$7:$B$102,$A51)</f>
        <v>0</v>
      </c>
      <c r="BV51" s="18">
        <f>COUNTIF('Grade 13 Div. 2 North'!$D$7:$D$102,$A51)</f>
        <v>0</v>
      </c>
      <c r="BW51" s="19">
        <f>COUNTIF('Grade 12 Div. 1'!$B$7:$B$102,$A51)</f>
        <v>0</v>
      </c>
      <c r="BX51" s="18">
        <f>COUNTIF('Grade 12 Div. 1'!$D$7:$D$102,$A51)</f>
        <v>0</v>
      </c>
      <c r="BY51" s="19">
        <f>COUNTIF('Grade 12 Div. 2'!$B$7:$B$102,$A51)</f>
        <v>0</v>
      </c>
      <c r="BZ51" s="18">
        <f>COUNTIF('Grade 12 Div. 2'!$D$7:$D$102,$A51)</f>
        <v>0</v>
      </c>
      <c r="CA51" s="19">
        <f>COUNTIF('Grade 12 Div. 2 North'!$B$7:$B$103,$A51)</f>
        <v>0</v>
      </c>
      <c r="CB51" s="18">
        <f>COUNTIF('Grade 12 Div. 2 North'!$D$7:$D$103,$A51)</f>
        <v>0</v>
      </c>
      <c r="CC51" s="19">
        <f>COUNTIF('Grade 12 Div. 3'!$B$7:$B$102,$A51)</f>
        <v>0</v>
      </c>
      <c r="CD51" s="18">
        <f>COUNTIF('Grade 12 Div. 3'!$D$7:$D$102,$A51)</f>
        <v>0</v>
      </c>
    </row>
    <row r="52" spans="1:82" ht="20.100000000000001" customHeight="1" x14ac:dyDescent="0.2">
      <c r="A52" s="37" t="s">
        <v>233</v>
      </c>
      <c r="B52" s="13">
        <f t="shared" si="14"/>
        <v>1</v>
      </c>
      <c r="C52" s="14">
        <f t="shared" si="15"/>
        <v>0</v>
      </c>
      <c r="D52" s="15">
        <f t="shared" si="16"/>
        <v>1</v>
      </c>
      <c r="E52" s="16">
        <f t="shared" si="17"/>
        <v>0</v>
      </c>
      <c r="F52" s="19">
        <f>COUNTIF('Men''s Premier League'!$B$7:$B$100,$A52)</f>
        <v>1</v>
      </c>
      <c r="G52" s="18">
        <f>COUNTIF('Men''s Premier League'!$D$7:$D$100,$A52)</f>
        <v>0</v>
      </c>
      <c r="H52" s="19">
        <f>COUNTIF('Men''s Premier Reserve'!$B$13:$B$106,$A52)</f>
        <v>0</v>
      </c>
      <c r="I52" s="18">
        <f>COUNTIF('Men''s Premier Reserve'!$D$13:$D$106,$A52)</f>
        <v>0</v>
      </c>
      <c r="J52" s="19">
        <f>COUNTIF('Men''s League One'!$B$7:$B$100,$A52)</f>
        <v>0</v>
      </c>
      <c r="K52" s="18">
        <f>COUNTIF('Men''s League One'!$D$7:$D$100,$A52)</f>
        <v>0</v>
      </c>
      <c r="L52" s="19">
        <f>COUNTIF('Men''s League Two'!$B$7:$B$100,$A52)</f>
        <v>0</v>
      </c>
      <c r="M52" s="18">
        <f>COUNTIF('Men''s League Two'!$D$7:$D$100,$A52)</f>
        <v>0</v>
      </c>
      <c r="N52" s="19">
        <f>COUNTIF('Men''s League Three'!$B$7:$B$100,$A52)</f>
        <v>0</v>
      </c>
      <c r="O52" s="18">
        <f>COUNTIF('Men''s League Three'!$D$7:$D$100,$A52)</f>
        <v>0</v>
      </c>
      <c r="P52" s="19">
        <f>COUNTIF('Men''s League Four'!$B$7:$B$100,$A52)</f>
        <v>0</v>
      </c>
      <c r="Q52" s="18">
        <f>COUNTIF('Men''s League Four'!$D$7:$D$100,$A52)</f>
        <v>0</v>
      </c>
      <c r="R52" s="19">
        <f>COUNTIF('Men''s League Five'!$B$7:$B$100,$A52)</f>
        <v>0</v>
      </c>
      <c r="S52" s="18">
        <f>COUNTIF('Men''s League Five'!$D$7:$D$100,$A52)</f>
        <v>0</v>
      </c>
      <c r="T52" s="19">
        <f>COUNTIF('Men''s League Six'!$B$7:$B$100,$A52)</f>
        <v>0</v>
      </c>
      <c r="U52" s="18">
        <f>COUNTIF('Men''s League Six'!$D$7:$D$100,$A52)</f>
        <v>0</v>
      </c>
      <c r="V52" s="19">
        <f>COUNTIF('Men''s League Seven'!$B$7:$B$100,$A52)</f>
        <v>0</v>
      </c>
      <c r="W52" s="18">
        <f>COUNTIF('Men''s League Seven'!$D$7:$D$100,$A52)</f>
        <v>0</v>
      </c>
      <c r="X52" s="20">
        <f t="shared" si="18"/>
        <v>0</v>
      </c>
      <c r="Y52" s="16">
        <f t="shared" si="19"/>
        <v>0</v>
      </c>
      <c r="Z52" s="17">
        <f>COUNTIF('Women''s Premier League'!$B$7:$B$100,$A52)+COUNTIF('Women''s Premier League'!$B$7:$B$100,$A52 &amp;" a")+COUNTIF('Women''s Premier League'!$B$7:$B$100,$A52 &amp;" b")+COUNTIF('Women''s Premier League'!$B$7:$B$100,$A52 &amp;" c")</f>
        <v>0</v>
      </c>
      <c r="AA52" s="18">
        <f>COUNTIF('Women''s Premier League'!$D$7:$D$101,$A52)+COUNTIF('Women''s Premier League'!$D$7:$D$101,$A52 &amp;" a")+COUNTIF('Women''s Premier League'!$D$7:$D$101,$A52 &amp;" b")+COUNTIF('Women''s Premier League'!$D$7:$D$101,$A52 &amp;" c")</f>
        <v>0</v>
      </c>
      <c r="AB52" s="17">
        <f>COUNTIF('Women''s League Two'!$B$7:$B$100,$A52)+COUNTIF('Women''s League Two'!$B$7:$B$100,$A52 &amp;" a")+COUNTIF('Women''s League Two'!$B$7:$B$100,$A52 &amp;" b")+COUNTIF('Women''s League Two'!$B$7:$B$100,$A52 &amp;" c")</f>
        <v>0</v>
      </c>
      <c r="AC52" s="18">
        <f>COUNTIF('Women''s League Two'!$D$7:$D$101,$A52)+COUNTIF('Women''s League Two'!$D$7:$D$101,$A52 &amp;" a")+COUNTIF('Women''s League Two'!$D$7:$D$101,$A52 &amp;" b")+COUNTIF('Women''s League Two'!$D$7:$D$101,$A52 &amp;" c")</f>
        <v>0</v>
      </c>
      <c r="AD52" s="17">
        <f>COUNTIF('Women''s League Three'!$B$8:$B$101,$A52)+COUNTIF('Women''s League Three'!$B$8:$B$101,$A52 &amp;" a")+COUNTIF('Women''s League Three'!$B$8:$B$101,$A52 &amp;" b")+COUNTIF('Women''s League Three'!$B$8:$B$101,$A52 &amp;" c")</f>
        <v>0</v>
      </c>
      <c r="AE52" s="18">
        <f>COUNTIF('Women''s League Three'!$D$8:$D$102,$A52)+COUNTIF('Women''s League Three'!$D$8:$D$102,$A52 &amp;" a")+COUNTIF('Women''s League Three'!$D$8:$D$102,$A52 &amp;" b")+COUNTIF('Women''s League Three'!$D$8:$D$102,$A52 &amp;" c")</f>
        <v>0</v>
      </c>
      <c r="AF52" s="17">
        <f>COUNTIF('Women''s League Four'!$B$7:$B$100,$A52)+COUNTIF('Women''s League Four'!$B$7:$B$100,$A52 &amp;" a")+COUNTIF('Women''s League Four'!$B$7:$B$100,$A52 &amp;" b")+COUNTIF('Women''s League Four'!$B$7:$B$100,$A52 &amp;" c")</f>
        <v>0</v>
      </c>
      <c r="AG52" s="18">
        <f>COUNTIF('Women''s League Four'!$D$7:$D$101,$A52)+COUNTIF('Women''s League Four'!$D$7:$D$101,$A52 &amp;" a")+COUNTIF('Women''s League Four'!$D$7:$D$101,$A52 &amp;" b")+COUNTIF('Women''s League Four'!$D$7:$D$101,$A52 &amp;" c")</f>
        <v>0</v>
      </c>
      <c r="AH52" s="17">
        <f>COUNTIF('Women''s League Five'!$B$8:$B$101,$A52)+COUNTIF('Women''s League Five'!$B$8:$B$101,$A52 &amp;" a")+COUNTIF('Women''s League Five'!$B$8:$B$101,$A52 &amp;" b")+COUNTIF('Women''s League Five'!$B$8:$B$101,$A52 &amp;" c")</f>
        <v>0</v>
      </c>
      <c r="AI52" s="18">
        <f>COUNTIF('Women''s League Five'!$D$8:$D$102,$A52)+COUNTIF('Women''s League Five'!$D$8:$D$102,$A52 &amp;" a")+COUNTIF('Women''s League Five'!$D$8:$D$102,$A52 &amp;" b")+COUNTIF('Women''s League Five'!$D$8:$D$102,$A52 &amp;" c")</f>
        <v>0</v>
      </c>
      <c r="AJ52" s="37" t="s">
        <v>233</v>
      </c>
      <c r="AK52" s="15">
        <f t="shared" si="26"/>
        <v>0</v>
      </c>
      <c r="AL52" s="16">
        <f t="shared" si="27"/>
        <v>0</v>
      </c>
      <c r="AM52" s="17">
        <f>COUNTIF('Grade 16 Girls Div 1'!$B$7:$B$81,$A52)</f>
        <v>0</v>
      </c>
      <c r="AN52" s="18">
        <f>COUNTIF('Grade 16 Girls Div 1'!$D$7:$D$81,$A52)</f>
        <v>0</v>
      </c>
      <c r="AO52" s="19"/>
      <c r="AP52" s="18"/>
      <c r="AQ52" s="19">
        <f>COUNTIF('Grade 14 Girls Div 1'!$B$7:$B$99,$A52)</f>
        <v>0</v>
      </c>
      <c r="AR52" s="18">
        <f>COUNTIF('Grade 14 Girls Div 1'!$D$7:$D$99,$A52)</f>
        <v>0</v>
      </c>
      <c r="AS52" s="19"/>
      <c r="AT52" s="18"/>
      <c r="AU52" s="19">
        <f>COUNTIF('Grade 12 Girls Div 1'!$B$7:$B$102,$A52)</f>
        <v>0</v>
      </c>
      <c r="AV52" s="18">
        <f>COUNTIF('Grade 12 Girls Div 1'!$D$7:$D$102,$A52)</f>
        <v>0</v>
      </c>
      <c r="AW52" s="22">
        <f t="shared" si="22"/>
        <v>0</v>
      </c>
      <c r="AX52" s="23">
        <f t="shared" si="23"/>
        <v>0</v>
      </c>
      <c r="AY52" s="19">
        <f>COUNTIF('Grade 16 Div. 1'!$B$34:$B$129,$A52)</f>
        <v>0</v>
      </c>
      <c r="AZ52" s="18">
        <f>COUNTIF('Grade 16 Div. 1'!$D$34:$D$129,$A52)</f>
        <v>0</v>
      </c>
      <c r="BA52" s="19">
        <f>COUNTIF('Grade 16 Div. 2'!$B$16:$B$111,$A52)</f>
        <v>0</v>
      </c>
      <c r="BB52" s="18">
        <f>COUNTIF('Grade 16 Div. 2'!$D$16:$D$111,$A52)</f>
        <v>0</v>
      </c>
      <c r="BC52" s="19">
        <f>COUNTIF('Grade 16 Div. 2 North'!$B$7:$B$102,$A52)</f>
        <v>0</v>
      </c>
      <c r="BD52" s="18">
        <f>COUNTIF('Grade 16 Div. 2 North'!$D$7:$D$102,$A52)</f>
        <v>0</v>
      </c>
      <c r="BE52" s="19">
        <f>COUNTIF('Grade 15 Div. 1'!$B$12:$B$107,$A52)</f>
        <v>0</v>
      </c>
      <c r="BF52" s="18">
        <f>COUNTIF('Grade 15 Div. 1'!$D$12:$D$107,$A52)</f>
        <v>0</v>
      </c>
      <c r="BG52" s="19">
        <f>COUNTIF('Grade 15 Div. 2'!$B$7:$B$102,$A52)</f>
        <v>0</v>
      </c>
      <c r="BH52" s="18">
        <f>COUNTIF('Grade 15 Div. 2'!$D$7:$D$102,$A52)</f>
        <v>0</v>
      </c>
      <c r="BI52" s="19">
        <f>COUNTIF('Grade 15 Div. 2 North'!$B$7:$B$102,$A52)</f>
        <v>0</v>
      </c>
      <c r="BJ52" s="18">
        <f>COUNTIF('Grade 15 Div. 2 North'!$D$7:$D$102,$A52)</f>
        <v>0</v>
      </c>
      <c r="BK52" s="19">
        <f>COUNTIF('Grade 14 Div. 1'!$B$7:$B$102,$A52)</f>
        <v>0</v>
      </c>
      <c r="BL52" s="18">
        <f>COUNTIF('Grade 14 Div. 1'!$D$7:$D$102,$A52)</f>
        <v>0</v>
      </c>
      <c r="BM52" s="19">
        <f>COUNTIF('Grade 14 Div. 2'!$B$7:$B$103,$A52)</f>
        <v>0</v>
      </c>
      <c r="BN52" s="18">
        <f>COUNTIF('Grade 14 Div. 2'!$D$7:$D$103,$A52)</f>
        <v>0</v>
      </c>
      <c r="BO52" s="19">
        <f>COUNTIF('Grade 14 Div. 2 North'!$B$7:$B$102,$A52)</f>
        <v>0</v>
      </c>
      <c r="BP52" s="18">
        <f>COUNTIF('Grade 14 Div. 2 North'!$D$7:$D$102,$A52)</f>
        <v>0</v>
      </c>
      <c r="BQ52" s="19">
        <f>COUNTIF('Grade 13 Div. 1'!$B$10:$B$105,$A52)</f>
        <v>0</v>
      </c>
      <c r="BR52" s="18">
        <f>COUNTIF('Grade 13 Div. 1'!$D$10:$D$105,$A52)</f>
        <v>0</v>
      </c>
      <c r="BS52" s="19">
        <f>COUNTIF('Grade 13 Div. 2'!$B$7:$B$102,$A52)</f>
        <v>0</v>
      </c>
      <c r="BT52" s="18">
        <f>COUNTIF('Grade 13 Div. 2'!$D$7:$D$102,$A52)</f>
        <v>0</v>
      </c>
      <c r="BU52" s="19">
        <f>COUNTIF('Grade 13 Div. 2 North'!$B$7:$B$102,$A52)</f>
        <v>0</v>
      </c>
      <c r="BV52" s="18">
        <f>COUNTIF('Grade 13 Div. 2 North'!$D$7:$D$102,$A52)</f>
        <v>0</v>
      </c>
      <c r="BW52" s="19">
        <f>COUNTIF('Grade 12 Div. 1'!$B$7:$B$102,$A52)</f>
        <v>0</v>
      </c>
      <c r="BX52" s="18">
        <f>COUNTIF('Grade 12 Div. 1'!$D$7:$D$102,$A52)</f>
        <v>0</v>
      </c>
      <c r="BY52" s="19">
        <f>COUNTIF('Grade 12 Div. 2'!$B$7:$B$102,$A52)</f>
        <v>0</v>
      </c>
      <c r="BZ52" s="18">
        <f>COUNTIF('Grade 12 Div. 2'!$D$7:$D$102,$A52)</f>
        <v>0</v>
      </c>
      <c r="CA52" s="19">
        <f>COUNTIF('Grade 12 Div. 2 North'!$B$7:$B$103,$A52)</f>
        <v>0</v>
      </c>
      <c r="CB52" s="18">
        <f>COUNTIF('Grade 12 Div. 2 North'!$D$7:$D$103,$A52)</f>
        <v>0</v>
      </c>
      <c r="CC52" s="19">
        <f>COUNTIF('Grade 12 Div. 3'!$B$7:$B$102,$A52)</f>
        <v>0</v>
      </c>
      <c r="CD52" s="18">
        <f>COUNTIF('Grade 12 Div. 3'!$D$7:$D$102,$A52)</f>
        <v>0</v>
      </c>
    </row>
    <row r="53" spans="1:82" ht="20.100000000000001" customHeight="1" x14ac:dyDescent="0.2">
      <c r="A53" s="37" t="s">
        <v>234</v>
      </c>
      <c r="B53" s="13">
        <f t="shared" si="14"/>
        <v>0</v>
      </c>
      <c r="C53" s="14">
        <f t="shared" si="15"/>
        <v>1</v>
      </c>
      <c r="D53" s="15">
        <f t="shared" si="16"/>
        <v>0</v>
      </c>
      <c r="E53" s="16">
        <f t="shared" si="17"/>
        <v>0</v>
      </c>
      <c r="F53" s="19">
        <f>COUNTIF('Men''s Premier League'!$B$7:$B$100,$A53)</f>
        <v>0</v>
      </c>
      <c r="G53" s="18">
        <f>COUNTIF('Men''s Premier League'!$D$7:$D$100,$A53)</f>
        <v>0</v>
      </c>
      <c r="H53" s="19">
        <f>COUNTIF('Men''s Premier Reserve'!$B$13:$B$106,$A53)</f>
        <v>0</v>
      </c>
      <c r="I53" s="18">
        <f>COUNTIF('Men''s Premier Reserve'!$D$13:$D$106,$A53)</f>
        <v>0</v>
      </c>
      <c r="J53" s="19">
        <f>COUNTIF('Men''s League One'!$B$7:$B$100,$A53)</f>
        <v>0</v>
      </c>
      <c r="K53" s="18">
        <f>COUNTIF('Men''s League One'!$D$7:$D$100,$A53)</f>
        <v>0</v>
      </c>
      <c r="L53" s="19">
        <f>COUNTIF('Men''s League Two'!$B$7:$B$100,$A53)</f>
        <v>0</v>
      </c>
      <c r="M53" s="18">
        <f>COUNTIF('Men''s League Two'!$D$7:$D$100,$A53)</f>
        <v>0</v>
      </c>
      <c r="N53" s="19">
        <f>COUNTIF('Men''s League Three'!$B$7:$B$100,$A53)</f>
        <v>0</v>
      </c>
      <c r="O53" s="18">
        <f>COUNTIF('Men''s League Three'!$D$7:$D$100,$A53)</f>
        <v>0</v>
      </c>
      <c r="P53" s="19">
        <f>COUNTIF('Men''s League Four'!$B$7:$B$100,$A53)</f>
        <v>0</v>
      </c>
      <c r="Q53" s="18">
        <f>COUNTIF('Men''s League Four'!$D$7:$D$100,$A53)</f>
        <v>0</v>
      </c>
      <c r="R53" s="19">
        <f>COUNTIF('Men''s League Five'!$B$7:$B$100,$A53)</f>
        <v>0</v>
      </c>
      <c r="S53" s="18">
        <f>COUNTIF('Men''s League Five'!$D$7:$D$100,$A53)</f>
        <v>0</v>
      </c>
      <c r="T53" s="19">
        <f>COUNTIF('Men''s League Six'!$B$7:$B$100,$A53)</f>
        <v>0</v>
      </c>
      <c r="U53" s="18">
        <f>COUNTIF('Men''s League Six'!$D$7:$D$100,$A53)</f>
        <v>0</v>
      </c>
      <c r="V53" s="19">
        <f>COUNTIF('Men''s League Seven'!$B$7:$B$100,$A53)</f>
        <v>0</v>
      </c>
      <c r="W53" s="18">
        <f>COUNTIF('Men''s League Seven'!$D$7:$D$100,$A53)</f>
        <v>0</v>
      </c>
      <c r="X53" s="20">
        <f t="shared" si="18"/>
        <v>0</v>
      </c>
      <c r="Y53" s="16">
        <f t="shared" si="19"/>
        <v>1</v>
      </c>
      <c r="Z53" s="17">
        <f>COUNTIF('Women''s Premier League'!$B$7:$B$100,$A53)+COUNTIF('Women''s Premier League'!$B$7:$B$100,$A53 &amp;" a")+COUNTIF('Women''s Premier League'!$B$7:$B$100,$A53 &amp;" b")+COUNTIF('Women''s Premier League'!$B$7:$B$100,$A53 &amp;" c")</f>
        <v>0</v>
      </c>
      <c r="AA53" s="18">
        <f>COUNTIF('Women''s Premier League'!$D$7:$D$101,$A53)+COUNTIF('Women''s Premier League'!$D$7:$D$101,$A53 &amp;" a")+COUNTIF('Women''s Premier League'!$D$7:$D$101,$A53 &amp;" b")+COUNTIF('Women''s Premier League'!$D$7:$D$101,$A53 &amp;" c")</f>
        <v>0</v>
      </c>
      <c r="AB53" s="17">
        <f>COUNTIF('Women''s League Two'!$B$7:$B$100,$A53)+COUNTIF('Women''s League Two'!$B$7:$B$100,$A53 &amp;" a")+COUNTIF('Women''s League Two'!$B$7:$B$100,$A53 &amp;" b")+COUNTIF('Women''s League Two'!$B$7:$B$100,$A53 &amp;" c")</f>
        <v>0</v>
      </c>
      <c r="AC53" s="18">
        <f>COUNTIF('Women''s League Two'!$D$7:$D$101,$A53)+COUNTIF('Women''s League Two'!$D$7:$D$101,$A53 &amp;" a")+COUNTIF('Women''s League Two'!$D$7:$D$101,$A53 &amp;" b")+COUNTIF('Women''s League Two'!$D$7:$D$101,$A53 &amp;" c")</f>
        <v>1</v>
      </c>
      <c r="AD53" s="17">
        <f>COUNTIF('Women''s League Three'!$B$8:$B$101,$A53)+COUNTIF('Women''s League Three'!$B$8:$B$101,$A53 &amp;" a")+COUNTIF('Women''s League Three'!$B$8:$B$101,$A53 &amp;" b")+COUNTIF('Women''s League Three'!$B$8:$B$101,$A53 &amp;" c")</f>
        <v>0</v>
      </c>
      <c r="AE53" s="18">
        <f>COUNTIF('Women''s League Three'!$D$8:$D$102,$A53)+COUNTIF('Women''s League Three'!$D$8:$D$102,$A53 &amp;" a")+COUNTIF('Women''s League Three'!$D$8:$D$102,$A53 &amp;" b")+COUNTIF('Women''s League Three'!$D$8:$D$102,$A53 &amp;" c")</f>
        <v>0</v>
      </c>
      <c r="AF53" s="17">
        <f>COUNTIF('Women''s League Four'!$B$7:$B$100,$A53)+COUNTIF('Women''s League Four'!$B$7:$B$100,$A53 &amp;" a")+COUNTIF('Women''s League Four'!$B$7:$B$100,$A53 &amp;" b")+COUNTIF('Women''s League Four'!$B$7:$B$100,$A53 &amp;" c")</f>
        <v>0</v>
      </c>
      <c r="AG53" s="18">
        <f>COUNTIF('Women''s League Four'!$D$7:$D$101,$A53)+COUNTIF('Women''s League Four'!$D$7:$D$101,$A53 &amp;" a")+COUNTIF('Women''s League Four'!$D$7:$D$101,$A53 &amp;" b")+COUNTIF('Women''s League Four'!$D$7:$D$101,$A53 &amp;" c")</f>
        <v>0</v>
      </c>
      <c r="AH53" s="17">
        <f>COUNTIF('Women''s League Five'!$B$8:$B$101,$A53)+COUNTIF('Women''s League Five'!$B$8:$B$101,$A53 &amp;" a")+COUNTIF('Women''s League Five'!$B$8:$B$101,$A53 &amp;" b")+COUNTIF('Women''s League Five'!$B$8:$B$101,$A53 &amp;" c")</f>
        <v>0</v>
      </c>
      <c r="AI53" s="18">
        <f>COUNTIF('Women''s League Five'!$D$8:$D$102,$A53)+COUNTIF('Women''s League Five'!$D$8:$D$102,$A53 &amp;" a")+COUNTIF('Women''s League Five'!$D$8:$D$102,$A53 &amp;" b")+COUNTIF('Women''s League Five'!$D$8:$D$102,$A53 &amp;" c")</f>
        <v>0</v>
      </c>
      <c r="AJ53" s="37" t="s">
        <v>235</v>
      </c>
      <c r="AK53" s="15">
        <f t="shared" si="26"/>
        <v>0</v>
      </c>
      <c r="AL53" s="16">
        <f t="shared" si="27"/>
        <v>0</v>
      </c>
      <c r="AM53" s="17">
        <f>COUNTIF('Grade 16 Girls Div 1'!$B$7:$B$81,$A53)</f>
        <v>0</v>
      </c>
      <c r="AN53" s="18">
        <f>COUNTIF('Grade 16 Girls Div 1'!$D$7:$D$81,$A53)</f>
        <v>0</v>
      </c>
      <c r="AO53" s="19"/>
      <c r="AP53" s="18"/>
      <c r="AQ53" s="19">
        <f>COUNTIF('Grade 14 Girls Div 1'!$B$7:$B$99,$A53)</f>
        <v>0</v>
      </c>
      <c r="AR53" s="18">
        <f>COUNTIF('Grade 14 Girls Div 1'!$D$7:$D$99,$A53)</f>
        <v>0</v>
      </c>
      <c r="AS53" s="19"/>
      <c r="AT53" s="18"/>
      <c r="AU53" s="19">
        <f>COUNTIF('Grade 12 Girls Div 1'!$B$7:$B$102,$A53)</f>
        <v>0</v>
      </c>
      <c r="AV53" s="18">
        <f>COUNTIF('Grade 12 Girls Div 1'!$D$7:$D$102,$A53)</f>
        <v>0</v>
      </c>
      <c r="AW53" s="22">
        <f>SUM(AY53+BA53+BC53+BE53+BG53+BI53+BK53+BM53+BO53+BQ53+BS53+BU53+BW53+BY53+CA53+CC53)</f>
        <v>0</v>
      </c>
      <c r="AX53" s="23">
        <f>SUM(AZ53+BB53+BD53+BF53+BH53+BJ53+BL53+BN53+BP53+BR53+BT53+BV53+BX53+BZ53+CB53+CD53)</f>
        <v>0</v>
      </c>
      <c r="AY53" s="19">
        <f>COUNTIF('Grade 16 Div. 1'!$B$34:$B$129,$A53)</f>
        <v>0</v>
      </c>
      <c r="AZ53" s="18">
        <f>COUNTIF('Grade 16 Div. 1'!$D$34:$D$129,$A53)</f>
        <v>0</v>
      </c>
      <c r="BA53" s="19">
        <f>COUNTIF('Grade 16 Div. 2'!$B$16:$B$111,$A53)</f>
        <v>0</v>
      </c>
      <c r="BB53" s="18">
        <f>COUNTIF('Grade 16 Div. 2'!$D$16:$D$111,$A53)</f>
        <v>0</v>
      </c>
      <c r="BC53" s="19">
        <f>COUNTIF('Grade 16 Div. 2 North'!$B$7:$B$102,$A53)</f>
        <v>0</v>
      </c>
      <c r="BD53" s="18">
        <f>COUNTIF('Grade 16 Div. 2 North'!$D$7:$D$102,$A53)</f>
        <v>0</v>
      </c>
      <c r="BE53" s="19">
        <f>COUNTIF('Grade 15 Div. 1'!$B$12:$B$107,$A53)</f>
        <v>0</v>
      </c>
      <c r="BF53" s="18">
        <f>COUNTIF('Grade 15 Div. 1'!$D$12:$D$107,$A53)</f>
        <v>0</v>
      </c>
      <c r="BG53" s="19">
        <f>COUNTIF('Grade 15 Div. 2'!$B$7:$B$102,$A53)</f>
        <v>0</v>
      </c>
      <c r="BH53" s="18">
        <f>COUNTIF('Grade 15 Div. 2'!$D$7:$D$102,$A53)</f>
        <v>0</v>
      </c>
      <c r="BI53" s="19">
        <f>COUNTIF('Grade 15 Div. 2 North'!$B$7:$B$102,$A53)</f>
        <v>0</v>
      </c>
      <c r="BJ53" s="18">
        <f>COUNTIF('Grade 15 Div. 2 North'!$D$7:$D$102,$A53)</f>
        <v>0</v>
      </c>
      <c r="BK53" s="19">
        <f>COUNTIF('Grade 14 Div. 1'!$B$7:$B$102,$A53)</f>
        <v>0</v>
      </c>
      <c r="BL53" s="18">
        <f>COUNTIF('Grade 14 Div. 1'!$D$7:$D$102,$A53)</f>
        <v>0</v>
      </c>
      <c r="BM53" s="19">
        <f>COUNTIF('Grade 14 Div. 2'!$B$7:$B$103,$A53)</f>
        <v>0</v>
      </c>
      <c r="BN53" s="18">
        <f>COUNTIF('Grade 14 Div. 2'!$D$7:$D$103,$A53)</f>
        <v>0</v>
      </c>
      <c r="BO53" s="19">
        <f>COUNTIF('Grade 14 Div. 2 North'!$B$7:$B$102,$A53)</f>
        <v>0</v>
      </c>
      <c r="BP53" s="18">
        <f>COUNTIF('Grade 14 Div. 2 North'!$D$7:$D$102,$A53)</f>
        <v>0</v>
      </c>
      <c r="BQ53" s="19">
        <f>COUNTIF('Grade 13 Div. 1'!$B$10:$B$105,$A53)</f>
        <v>0</v>
      </c>
      <c r="BR53" s="18">
        <f>COUNTIF('Grade 13 Div. 1'!$D$10:$D$105,$A53)</f>
        <v>0</v>
      </c>
      <c r="BS53" s="19">
        <f>COUNTIF('Grade 13 Div. 2'!$B$7:$B$102,$A53)</f>
        <v>0</v>
      </c>
      <c r="BT53" s="18">
        <f>COUNTIF('Grade 13 Div. 2'!$D$7:$D$102,$A53)</f>
        <v>0</v>
      </c>
      <c r="BU53" s="19">
        <f>COUNTIF('Grade 13 Div. 2 North'!$B$7:$B$102,$A53)</f>
        <v>0</v>
      </c>
      <c r="BV53" s="18">
        <f>COUNTIF('Grade 13 Div. 2 North'!$D$7:$D$102,$A53)</f>
        <v>0</v>
      </c>
      <c r="BW53" s="19">
        <f>COUNTIF('Grade 12 Div. 1'!$B$7:$B$102,$A53)</f>
        <v>0</v>
      </c>
      <c r="BX53" s="18">
        <f>COUNTIF('Grade 12 Div. 1'!$D$7:$D$102,$A53)</f>
        <v>0</v>
      </c>
      <c r="BY53" s="19">
        <f>COUNTIF('Grade 12 Div. 2'!$B$7:$B$102,$A53)</f>
        <v>0</v>
      </c>
      <c r="BZ53" s="18">
        <f>COUNTIF('Grade 12 Div. 2'!$D$7:$D$102,$A53)</f>
        <v>0</v>
      </c>
      <c r="CA53" s="19">
        <f>COUNTIF('Grade 12 Div. 2 North'!$B$7:$B$103,$A53)</f>
        <v>0</v>
      </c>
      <c r="CB53" s="18">
        <f>COUNTIF('Grade 12 Div. 2 North'!$D$7:$D$103,$A53)</f>
        <v>0</v>
      </c>
      <c r="CC53" s="19">
        <f>COUNTIF('Grade 12 Div. 3'!$B$7:$B$102,$A53)</f>
        <v>0</v>
      </c>
      <c r="CD53" s="18">
        <f>COUNTIF('Grade 12 Div. 3'!$D$7:$D$102,$A53)</f>
        <v>0</v>
      </c>
    </row>
    <row r="54" spans="1:82" ht="20.100000000000001" customHeight="1" x14ac:dyDescent="0.2">
      <c r="A54" s="37" t="s">
        <v>236</v>
      </c>
      <c r="B54" s="13">
        <f t="shared" si="14"/>
        <v>1</v>
      </c>
      <c r="C54" s="14">
        <f t="shared" si="15"/>
        <v>3</v>
      </c>
      <c r="D54" s="15">
        <f t="shared" si="16"/>
        <v>0</v>
      </c>
      <c r="E54" s="16">
        <f t="shared" si="17"/>
        <v>1</v>
      </c>
      <c r="F54" s="19">
        <f>COUNTIF('Men''s Premier League'!$B$7:$B$100,$A54)</f>
        <v>0</v>
      </c>
      <c r="G54" s="18">
        <f>COUNTIF('Men''s Premier League'!$D$7:$D$100,$A54)</f>
        <v>1</v>
      </c>
      <c r="H54" s="19">
        <f>COUNTIF('Men''s Premier Reserve'!$B$13:$B$106,$A54)</f>
        <v>0</v>
      </c>
      <c r="I54" s="18">
        <f>COUNTIF('Men''s Premier Reserve'!$D$13:$D$106,$A54)</f>
        <v>0</v>
      </c>
      <c r="J54" s="19">
        <f>COUNTIF('Men''s League One'!$B$7:$B$100,$A54)</f>
        <v>0</v>
      </c>
      <c r="K54" s="18">
        <f>COUNTIF('Men''s League One'!$D$7:$D$100,$A54)</f>
        <v>0</v>
      </c>
      <c r="L54" s="19">
        <f>COUNTIF('Men''s League Two'!$B$7:$B$100,$A54)</f>
        <v>0</v>
      </c>
      <c r="M54" s="18">
        <f>COUNTIF('Men''s League Two'!$D$7:$D$100,$A54)</f>
        <v>0</v>
      </c>
      <c r="N54" s="19">
        <f>COUNTIF('Men''s League Three'!$B$7:$B$100,$A54)</f>
        <v>0</v>
      </c>
      <c r="O54" s="18">
        <f>COUNTIF('Men''s League Three'!$D$7:$D$100,$A54)</f>
        <v>0</v>
      </c>
      <c r="P54" s="19">
        <f>COUNTIF('Men''s League Four'!$B$7:$B$100,$A54)</f>
        <v>0</v>
      </c>
      <c r="Q54" s="18">
        <f>COUNTIF('Men''s League Four'!$D$7:$D$100,$A54)</f>
        <v>0</v>
      </c>
      <c r="R54" s="19">
        <f>COUNTIF('Men''s League Five'!$B$7:$B$100,$A54)</f>
        <v>0</v>
      </c>
      <c r="S54" s="18">
        <f>COUNTIF('Men''s League Five'!$D$7:$D$100,$A54)</f>
        <v>0</v>
      </c>
      <c r="T54" s="19">
        <f>COUNTIF('Men''s League Six'!$B$7:$B$100,$A54)</f>
        <v>0</v>
      </c>
      <c r="U54" s="18">
        <f>COUNTIF('Men''s League Six'!$D$7:$D$100,$A54)</f>
        <v>0</v>
      </c>
      <c r="V54" s="19">
        <f>COUNTIF('Men''s League Seven'!$B$7:$B$100,$A54)</f>
        <v>0</v>
      </c>
      <c r="W54" s="18">
        <f>COUNTIF('Men''s League Seven'!$D$7:$D$100,$A54)</f>
        <v>0</v>
      </c>
      <c r="X54" s="20">
        <f t="shared" si="18"/>
        <v>0</v>
      </c>
      <c r="Y54" s="16">
        <f t="shared" si="19"/>
        <v>0</v>
      </c>
      <c r="Z54" s="17">
        <f>COUNTIF('Women''s Premier League'!$B$7:$B$100,$A54)+COUNTIF('Women''s Premier League'!$B$7:$B$100,$A54 &amp;" a")+COUNTIF('Women''s Premier League'!$B$7:$B$100,$A54 &amp;" b")+COUNTIF('Women''s Premier League'!$B$7:$B$100,$A54 &amp;" c")</f>
        <v>0</v>
      </c>
      <c r="AA54" s="18">
        <f>COUNTIF('Women''s Premier League'!$D$7:$D$101,$A54)+COUNTIF('Women''s Premier League'!$D$7:$D$101,$A54 &amp;" a")+COUNTIF('Women''s Premier League'!$D$7:$D$101,$A54 &amp;" b")+COUNTIF('Women''s Premier League'!$D$7:$D$101,$A54 &amp;" c")</f>
        <v>0</v>
      </c>
      <c r="AB54" s="17">
        <f>COUNTIF('Women''s League Two'!$B$7:$B$100,$A54)+COUNTIF('Women''s League Two'!$B$7:$B$100,$A54 &amp;" a")+COUNTIF('Women''s League Two'!$B$7:$B$100,$A54 &amp;" b")+COUNTIF('Women''s League Two'!$B$7:$B$100,$A54 &amp;" c")</f>
        <v>0</v>
      </c>
      <c r="AC54" s="18">
        <f>COUNTIF('Women''s League Two'!$D$7:$D$101,$A54)+COUNTIF('Women''s League Two'!$D$7:$D$101,$A54 &amp;" a")+COUNTIF('Women''s League Two'!$D$7:$D$101,$A54 &amp;" b")+COUNTIF('Women''s League Two'!$D$7:$D$101,$A54 &amp;" c")</f>
        <v>0</v>
      </c>
      <c r="AD54" s="17">
        <f>COUNTIF('Women''s League Three'!$B$8:$B$101,$A54)+COUNTIF('Women''s League Three'!$B$8:$B$101,$A54 &amp;" a")+COUNTIF('Women''s League Three'!$B$8:$B$101,$A54 &amp;" b")+COUNTIF('Women''s League Three'!$B$8:$B$101,$A54 &amp;" c")</f>
        <v>0</v>
      </c>
      <c r="AE54" s="18">
        <f>COUNTIF('Women''s League Three'!$D$8:$D$102,$A54)+COUNTIF('Women''s League Three'!$D$8:$D$102,$A54 &amp;" a")+COUNTIF('Women''s League Three'!$D$8:$D$102,$A54 &amp;" b")+COUNTIF('Women''s League Three'!$D$8:$D$102,$A54 &amp;" c")</f>
        <v>0</v>
      </c>
      <c r="AF54" s="17">
        <f>COUNTIF('Women''s League Four'!$B$7:$B$100,$A54)+COUNTIF('Women''s League Four'!$B$7:$B$100,$A54 &amp;" a")+COUNTIF('Women''s League Four'!$B$7:$B$100,$A54 &amp;" b")+COUNTIF('Women''s League Four'!$B$7:$B$100,$A54 &amp;" c")</f>
        <v>0</v>
      </c>
      <c r="AG54" s="18">
        <f>COUNTIF('Women''s League Four'!$D$7:$D$101,$A54)+COUNTIF('Women''s League Four'!$D$7:$D$101,$A54 &amp;" a")+COUNTIF('Women''s League Four'!$D$7:$D$101,$A54 &amp;" b")+COUNTIF('Women''s League Four'!$D$7:$D$101,$A54 &amp;" c")</f>
        <v>0</v>
      </c>
      <c r="AH54" s="17">
        <f>COUNTIF('Women''s League Five'!$B$8:$B$101,$A54)+COUNTIF('Women''s League Five'!$B$8:$B$101,$A54 &amp;" a")+COUNTIF('Women''s League Five'!$B$8:$B$101,$A54 &amp;" b")+COUNTIF('Women''s League Five'!$B$8:$B$101,$A54 &amp;" c")</f>
        <v>0</v>
      </c>
      <c r="AI54" s="18">
        <f>COUNTIF('Women''s League Five'!$D$8:$D$102,$A54)+COUNTIF('Women''s League Five'!$D$8:$D$102,$A54 &amp;" a")+COUNTIF('Women''s League Five'!$D$8:$D$102,$A54 &amp;" b")+COUNTIF('Women''s League Five'!$D$8:$D$102,$A54 &amp;" c")</f>
        <v>0</v>
      </c>
      <c r="AJ54" s="37" t="s">
        <v>237</v>
      </c>
      <c r="AK54" s="15">
        <f t="shared" si="26"/>
        <v>0</v>
      </c>
      <c r="AL54" s="16">
        <f t="shared" si="27"/>
        <v>0</v>
      </c>
      <c r="AM54" s="17">
        <f>COUNTIF('Grade 16 Girls Div 1'!$B$7:$B$81,$A54)</f>
        <v>0</v>
      </c>
      <c r="AN54" s="18">
        <f>COUNTIF('Grade 16 Girls Div 1'!$D$7:$D$81,$A54)</f>
        <v>0</v>
      </c>
      <c r="AO54" s="19"/>
      <c r="AP54" s="18"/>
      <c r="AQ54" s="19">
        <f>COUNTIF('Grade 14 Girls Div 1'!$B$7:$B$99,$A54)</f>
        <v>0</v>
      </c>
      <c r="AR54" s="18">
        <f>COUNTIF('Grade 14 Girls Div 1'!$D$7:$D$99,$A54)</f>
        <v>0</v>
      </c>
      <c r="AS54" s="19"/>
      <c r="AT54" s="18"/>
      <c r="AU54" s="19">
        <f>COUNTIF('Grade 12 Girls Div 1'!$B$7:$B$102,$A54)</f>
        <v>0</v>
      </c>
      <c r="AV54" s="18">
        <f>COUNTIF('Grade 12 Girls Div 1'!$D$7:$D$102,$A54)</f>
        <v>0</v>
      </c>
      <c r="AW54" s="22">
        <f t="shared" ref="AW54:AW57" si="38">SUM(AY54+BA54+BC54+BE54+BG54+BI54+BK54+BM54+BO54+BQ54+BS54+BU54+BW54+BY54+CA54+CC54)</f>
        <v>1</v>
      </c>
      <c r="AX54" s="23">
        <f t="shared" ref="AX54:AX57" si="39">SUM(AZ54+BB54+BD54+BF54+BH54+BJ54+BL54+BN54+BP54+BR54+BT54+BV54+BX54+BZ54+CB54+CD54)</f>
        <v>2</v>
      </c>
      <c r="AY54" s="19">
        <f>COUNTIF('Grade 16 Div. 1'!$B$34:$B$129,$A54)</f>
        <v>0</v>
      </c>
      <c r="AZ54" s="18">
        <f>COUNTIF('Grade 16 Div. 1'!$D$34:$D$129,$A54)</f>
        <v>0</v>
      </c>
      <c r="BA54" s="19">
        <f>COUNTIF('Grade 16 Div. 2'!$B$16:$B$111,$A54)</f>
        <v>0</v>
      </c>
      <c r="BB54" s="18">
        <f>COUNTIF('Grade 16 Div. 2'!$D$16:$D$111,$A54)</f>
        <v>0</v>
      </c>
      <c r="BC54" s="19">
        <f>COUNTIF('Grade 16 Div. 2 North'!$B$7:$B$102,$A54)</f>
        <v>0</v>
      </c>
      <c r="BD54" s="18">
        <f>COUNTIF('Grade 16 Div. 2 North'!$D$7:$D$102,$A54)</f>
        <v>0</v>
      </c>
      <c r="BE54" s="19">
        <f>COUNTIF('Grade 15 Div. 1'!$B$12:$B$107,$A54)</f>
        <v>0</v>
      </c>
      <c r="BF54" s="18">
        <f>COUNTIF('Grade 15 Div. 1'!$D$12:$D$107,$A54)</f>
        <v>0</v>
      </c>
      <c r="BG54" s="19">
        <f>COUNTIF('Grade 15 Div. 2'!$B$7:$B$102,$A54)</f>
        <v>0</v>
      </c>
      <c r="BH54" s="18">
        <f>COUNTIF('Grade 15 Div. 2'!$D$7:$D$102,$A54)</f>
        <v>0</v>
      </c>
      <c r="BI54" s="19">
        <f>COUNTIF('Grade 15 Div. 2 North'!$B$7:$B$102,$A54)</f>
        <v>0</v>
      </c>
      <c r="BJ54" s="18">
        <f>COUNTIF('Grade 15 Div. 2 North'!$D$7:$D$102,$A54)</f>
        <v>0</v>
      </c>
      <c r="BK54" s="19">
        <f>COUNTIF('Grade 14 Div. 1'!$B$7:$B$102,$A54)</f>
        <v>0</v>
      </c>
      <c r="BL54" s="18">
        <f>COUNTIF('Grade 14 Div. 1'!$D$7:$D$102,$A54)</f>
        <v>0</v>
      </c>
      <c r="BM54" s="19">
        <f>COUNTIF('Grade 14 Div. 2'!$B$7:$B$103,$A54)</f>
        <v>0</v>
      </c>
      <c r="BN54" s="18">
        <f>COUNTIF('Grade 14 Div. 2'!$D$7:$D$103,$A54)</f>
        <v>0</v>
      </c>
      <c r="BO54" s="19">
        <f>COUNTIF('Grade 14 Div. 2 North'!$B$7:$B$102,$A54)</f>
        <v>0</v>
      </c>
      <c r="BP54" s="18">
        <f>COUNTIF('Grade 14 Div. 2 North'!$D$7:$D$102,$A54)</f>
        <v>0</v>
      </c>
      <c r="BQ54" s="19">
        <f>COUNTIF('Grade 13 Div. 1'!$B$10:$B$105,$A54)</f>
        <v>0</v>
      </c>
      <c r="BR54" s="18">
        <f>COUNTIF('Grade 13 Div. 1'!$D$10:$D$105,$A54)</f>
        <v>0</v>
      </c>
      <c r="BS54" s="19">
        <f>COUNTIF('Grade 13 Div. 2'!$B$7:$B$102,$A54)</f>
        <v>0</v>
      </c>
      <c r="BT54" s="18">
        <f>COUNTIF('Grade 13 Div. 2'!$D$7:$D$102,$A54)</f>
        <v>1</v>
      </c>
      <c r="BU54" s="19">
        <f>COUNTIF('Grade 13 Div. 2 North'!$B$7:$B$102,$A54)</f>
        <v>0</v>
      </c>
      <c r="BV54" s="18">
        <f>COUNTIF('Grade 13 Div. 2 North'!$D$7:$D$102,$A54)</f>
        <v>0</v>
      </c>
      <c r="BW54" s="19">
        <f>COUNTIF('Grade 12 Div. 1'!$B$7:$B$102,$A54)</f>
        <v>0</v>
      </c>
      <c r="BX54" s="18">
        <f>COUNTIF('Grade 12 Div. 1'!$D$7:$D$102,$A54)</f>
        <v>0</v>
      </c>
      <c r="BY54" s="19">
        <f>COUNTIF('Grade 12 Div. 2'!$B$7:$B$102,$A54)</f>
        <v>1</v>
      </c>
      <c r="BZ54" s="18">
        <f>COUNTIF('Grade 12 Div. 2'!$D$7:$D$102,$A54)</f>
        <v>1</v>
      </c>
      <c r="CA54" s="19">
        <f>COUNTIF('Grade 12 Div. 2 North'!$B$7:$B$103,$A54)</f>
        <v>0</v>
      </c>
      <c r="CB54" s="18">
        <f>COUNTIF('Grade 12 Div. 2 North'!$D$7:$D$103,$A54)</f>
        <v>0</v>
      </c>
      <c r="CC54" s="19">
        <f>COUNTIF('Grade 12 Div. 3'!$B$7:$B$102,$A54)</f>
        <v>0</v>
      </c>
      <c r="CD54" s="18">
        <f>COUNTIF('Grade 12 Div. 3'!$D$7:$D$102,$A54)</f>
        <v>0</v>
      </c>
    </row>
    <row r="55" spans="1:82" ht="20.100000000000001" customHeight="1" x14ac:dyDescent="0.2">
      <c r="A55" s="37" t="s">
        <v>238</v>
      </c>
      <c r="B55" s="13">
        <f t="shared" si="14"/>
        <v>1</v>
      </c>
      <c r="C55" s="14">
        <f t="shared" si="15"/>
        <v>0</v>
      </c>
      <c r="D55" s="15">
        <f t="shared" si="16"/>
        <v>1</v>
      </c>
      <c r="E55" s="16">
        <f t="shared" si="17"/>
        <v>0</v>
      </c>
      <c r="F55" s="19">
        <f>COUNTIF('Men''s Premier League'!$B$7:$B$100,$A55)</f>
        <v>0</v>
      </c>
      <c r="G55" s="18">
        <f>COUNTIF('Men''s Premier League'!$D$7:$D$100,$A55)</f>
        <v>0</v>
      </c>
      <c r="H55" s="19">
        <f>COUNTIF('Men''s Premier Reserve'!$B$13:$B$106,$A55)</f>
        <v>0</v>
      </c>
      <c r="I55" s="18">
        <f>COUNTIF('Men''s Premier Reserve'!$D$13:$D$106,$A55)</f>
        <v>0</v>
      </c>
      <c r="J55" s="19">
        <f>COUNTIF('Men''s League One'!$B$7:$B$100,$A55)</f>
        <v>1</v>
      </c>
      <c r="K55" s="18">
        <f>COUNTIF('Men''s League One'!$D$7:$D$100,$A55)</f>
        <v>0</v>
      </c>
      <c r="L55" s="19">
        <f>COUNTIF('Men''s League Two'!$B$7:$B$100,$A55)</f>
        <v>0</v>
      </c>
      <c r="M55" s="18">
        <f>COUNTIF('Men''s League Two'!$D$7:$D$100,$A55)</f>
        <v>0</v>
      </c>
      <c r="N55" s="19">
        <f>COUNTIF('Men''s League Three'!$B$7:$B$100,$A55)</f>
        <v>0</v>
      </c>
      <c r="O55" s="18">
        <f>COUNTIF('Men''s League Three'!$D$7:$D$100,$A55)</f>
        <v>0</v>
      </c>
      <c r="P55" s="19">
        <f>COUNTIF('Men''s League Four'!$B$7:$B$100,$A55)</f>
        <v>0</v>
      </c>
      <c r="Q55" s="18">
        <f>COUNTIF('Men''s League Four'!$D$7:$D$100,$A55)</f>
        <v>0</v>
      </c>
      <c r="R55" s="19">
        <f>COUNTIF('Men''s League Five'!$B$7:$B$100,$A55)</f>
        <v>0</v>
      </c>
      <c r="S55" s="18">
        <f>COUNTIF('Men''s League Five'!$D$7:$D$100,$A55)</f>
        <v>0</v>
      </c>
      <c r="T55" s="19">
        <f>COUNTIF('Men''s League Six'!$B$7:$B$100,$A55)</f>
        <v>0</v>
      </c>
      <c r="U55" s="18">
        <f>COUNTIF('Men''s League Six'!$D$7:$D$100,$A55)</f>
        <v>0</v>
      </c>
      <c r="V55" s="19">
        <f>COUNTIF('Men''s League Seven'!$B$7:$B$100,$A55)</f>
        <v>0</v>
      </c>
      <c r="W55" s="18">
        <f>COUNTIF('Men''s League Seven'!$D$7:$D$100,$A55)</f>
        <v>0</v>
      </c>
      <c r="X55" s="20">
        <f>SUM(Z55+AB55+AD55+AF55+AH55)</f>
        <v>0</v>
      </c>
      <c r="Y55" s="16">
        <f>SUM(AA55+AC55+AE55+AG55+AI55)</f>
        <v>0</v>
      </c>
      <c r="Z55" s="17">
        <f>COUNTIF('Women''s Premier League'!$B$7:$B$100,$A55)+COUNTIF('Women''s Premier League'!$B$7:$B$100,$A55 &amp;" a")+COUNTIF('Women''s Premier League'!$B$7:$B$100,$A55 &amp;" b")+COUNTIF('Women''s Premier League'!$B$7:$B$100,$A55 &amp;" c")</f>
        <v>0</v>
      </c>
      <c r="AA55" s="18">
        <f>COUNTIF('Women''s Premier League'!$D$7:$D$101,$A55)+COUNTIF('Women''s Premier League'!$D$7:$D$101,$A55 &amp;" a")+COUNTIF('Women''s Premier League'!$D$7:$D$101,$A55 &amp;" b")+COUNTIF('Women''s Premier League'!$D$7:$D$101,$A55 &amp;" c")</f>
        <v>0</v>
      </c>
      <c r="AB55" s="17">
        <f>COUNTIF('Women''s League Two'!$B$7:$B$100,$A55)+COUNTIF('Women''s League Two'!$B$7:$B$100,$A55 &amp;" a")+COUNTIF('Women''s League Two'!$B$7:$B$100,$A55 &amp;" b")+COUNTIF('Women''s League Two'!$B$7:$B$100,$A55 &amp;" c")</f>
        <v>0</v>
      </c>
      <c r="AC55" s="18">
        <f>COUNTIF('Women''s League Two'!$D$7:$D$101,$A55)+COUNTIF('Women''s League Two'!$D$7:$D$101,$A55 &amp;" a")+COUNTIF('Women''s League Two'!$D$7:$D$101,$A55 &amp;" b")+COUNTIF('Women''s League Two'!$D$7:$D$101,$A55 &amp;" c")</f>
        <v>0</v>
      </c>
      <c r="AD55" s="17">
        <f>COUNTIF('Women''s League Three'!$B$8:$B$101,$A55)+COUNTIF('Women''s League Three'!$B$8:$B$101,$A55 &amp;" a")+COUNTIF('Women''s League Three'!$B$8:$B$101,$A55 &amp;" b")+COUNTIF('Women''s League Three'!$B$8:$B$101,$A55 &amp;" c")</f>
        <v>0</v>
      </c>
      <c r="AE55" s="18">
        <f>COUNTIF('Women''s League Three'!$D$8:$D$102,$A55)+COUNTIF('Women''s League Three'!$D$8:$D$102,$A55 &amp;" a")+COUNTIF('Women''s League Three'!$D$8:$D$102,$A55 &amp;" b")+COUNTIF('Women''s League Three'!$D$8:$D$102,$A55 &amp;" c")</f>
        <v>0</v>
      </c>
      <c r="AF55" s="17">
        <f>COUNTIF('Women''s League Four'!$B$7:$B$100,$A55)+COUNTIF('Women''s League Four'!$B$7:$B$100,$A55 &amp;" a")+COUNTIF('Women''s League Four'!$B$7:$B$100,$A55 &amp;" b")+COUNTIF('Women''s League Four'!$B$7:$B$100,$A55 &amp;" c")</f>
        <v>0</v>
      </c>
      <c r="AG55" s="18">
        <f>COUNTIF('Women''s League Four'!$D$7:$D$101,$A55)+COUNTIF('Women''s League Four'!$D$7:$D$101,$A55 &amp;" a")+COUNTIF('Women''s League Four'!$D$7:$D$101,$A55 &amp;" b")+COUNTIF('Women''s League Four'!$D$7:$D$101,$A55 &amp;" c")</f>
        <v>0</v>
      </c>
      <c r="AH55" s="17">
        <f>COUNTIF('Women''s League Five'!$B$8:$B$101,$A55)+COUNTIF('Women''s League Five'!$B$8:$B$101,$A55 &amp;" a")+COUNTIF('Women''s League Five'!$B$8:$B$101,$A55 &amp;" b")+COUNTIF('Women''s League Five'!$B$8:$B$101,$A55 &amp;" c")</f>
        <v>0</v>
      </c>
      <c r="AI55" s="18">
        <f>COUNTIF('Women''s League Five'!$D$8:$D$102,$A55)+COUNTIF('Women''s League Five'!$D$8:$D$102,$A55 &amp;" a")+COUNTIF('Women''s League Five'!$D$8:$D$102,$A55 &amp;" b")+COUNTIF('Women''s League Five'!$D$8:$D$102,$A55 &amp;" c")</f>
        <v>0</v>
      </c>
      <c r="AJ55" s="37" t="s">
        <v>238</v>
      </c>
      <c r="AK55" s="15">
        <f t="shared" si="26"/>
        <v>0</v>
      </c>
      <c r="AL55" s="16">
        <f t="shared" si="27"/>
        <v>0</v>
      </c>
      <c r="AM55" s="17">
        <f>COUNTIF('Grade 16 Girls Div 1'!$B$7:$B$81,$A55)</f>
        <v>0</v>
      </c>
      <c r="AN55" s="18">
        <f>COUNTIF('Grade 16 Girls Div 1'!$D$7:$D$81,$A55)</f>
        <v>0</v>
      </c>
      <c r="AO55" s="19"/>
      <c r="AP55" s="18"/>
      <c r="AQ55" s="19">
        <f>COUNTIF('Grade 14 Girls Div 1'!$B$7:$B$99,$A55)</f>
        <v>0</v>
      </c>
      <c r="AR55" s="18">
        <f>COUNTIF('Grade 14 Girls Div 1'!$D$7:$D$99,$A55)</f>
        <v>0</v>
      </c>
      <c r="AS55" s="19"/>
      <c r="AT55" s="18"/>
      <c r="AU55" s="19">
        <f>COUNTIF('Grade 12 Girls Div 1'!$B$7:$B$102,$A55)</f>
        <v>0</v>
      </c>
      <c r="AV55" s="18">
        <f>COUNTIF('Grade 12 Girls Div 1'!$D$7:$D$102,$A55)</f>
        <v>0</v>
      </c>
      <c r="AW55" s="22">
        <f t="shared" si="38"/>
        <v>0</v>
      </c>
      <c r="AX55" s="23">
        <f t="shared" si="39"/>
        <v>0</v>
      </c>
      <c r="AY55" s="19">
        <f>COUNTIF('Grade 16 Div. 1'!$B$34:$B$129,$A55)</f>
        <v>0</v>
      </c>
      <c r="AZ55" s="18">
        <f>COUNTIF('Grade 16 Div. 1'!$D$34:$D$129,$A55)</f>
        <v>0</v>
      </c>
      <c r="BA55" s="19">
        <f>COUNTIF('Grade 16 Div. 2'!$B$16:$B$111,$A55)</f>
        <v>0</v>
      </c>
      <c r="BB55" s="18">
        <f>COUNTIF('Grade 16 Div. 2'!$D$16:$D$111,$A55)</f>
        <v>0</v>
      </c>
      <c r="BC55" s="19">
        <f>COUNTIF('Grade 16 Div. 2 North'!$B$7:$B$102,$A55)</f>
        <v>0</v>
      </c>
      <c r="BD55" s="18">
        <f>COUNTIF('Grade 16 Div. 2 North'!$D$7:$D$102,$A55)</f>
        <v>0</v>
      </c>
      <c r="BE55" s="19">
        <f>COUNTIF('Grade 15 Div. 1'!$B$12:$B$107,$A55)</f>
        <v>0</v>
      </c>
      <c r="BF55" s="18">
        <f>COUNTIF('Grade 15 Div. 1'!$D$12:$D$107,$A55)</f>
        <v>0</v>
      </c>
      <c r="BG55" s="19">
        <f>COUNTIF('Grade 15 Div. 2'!$B$7:$B$102,$A55)</f>
        <v>0</v>
      </c>
      <c r="BH55" s="18">
        <f>COUNTIF('Grade 15 Div. 2'!$D$7:$D$102,$A55)</f>
        <v>0</v>
      </c>
      <c r="BI55" s="19">
        <f>COUNTIF('Grade 15 Div. 2 North'!$B$7:$B$102,$A55)</f>
        <v>0</v>
      </c>
      <c r="BJ55" s="18">
        <f>COUNTIF('Grade 15 Div. 2 North'!$D$7:$D$102,$A55)</f>
        <v>0</v>
      </c>
      <c r="BK55" s="19">
        <f>COUNTIF('Grade 14 Div. 1'!$B$7:$B$102,$A55)</f>
        <v>0</v>
      </c>
      <c r="BL55" s="18">
        <f>COUNTIF('Grade 14 Div. 1'!$D$7:$D$102,$A55)</f>
        <v>0</v>
      </c>
      <c r="BM55" s="19">
        <f>COUNTIF('Grade 14 Div. 2'!$B$7:$B$103,$A55)</f>
        <v>0</v>
      </c>
      <c r="BN55" s="18">
        <f>COUNTIF('Grade 14 Div. 2'!$D$7:$D$103,$A55)</f>
        <v>0</v>
      </c>
      <c r="BO55" s="19">
        <f>COUNTIF('Grade 14 Div. 2 North'!$B$7:$B$102,$A55)</f>
        <v>0</v>
      </c>
      <c r="BP55" s="18">
        <f>COUNTIF('Grade 14 Div. 2 North'!$D$7:$D$102,$A55)</f>
        <v>0</v>
      </c>
      <c r="BQ55" s="19">
        <f>COUNTIF('Grade 13 Div. 1'!$B$10:$B$105,$A55)</f>
        <v>0</v>
      </c>
      <c r="BR55" s="18">
        <f>COUNTIF('Grade 13 Div. 1'!$D$10:$D$105,$A55)</f>
        <v>0</v>
      </c>
      <c r="BS55" s="19">
        <f>COUNTIF('Grade 13 Div. 2'!$B$7:$B$102,$A55)</f>
        <v>0</v>
      </c>
      <c r="BT55" s="18">
        <f>COUNTIF('Grade 13 Div. 2'!$D$7:$D$102,$A55)</f>
        <v>0</v>
      </c>
      <c r="BU55" s="19">
        <f>COUNTIF('Grade 13 Div. 2 North'!$B$7:$B$102,$A55)</f>
        <v>0</v>
      </c>
      <c r="BV55" s="18">
        <f>COUNTIF('Grade 13 Div. 2 North'!$D$7:$D$102,$A55)</f>
        <v>0</v>
      </c>
      <c r="BW55" s="19">
        <f>COUNTIF('Grade 12 Div. 1'!$B$7:$B$102,$A55)</f>
        <v>0</v>
      </c>
      <c r="BX55" s="18">
        <f>COUNTIF('Grade 12 Div. 1'!$D$7:$D$102,$A55)</f>
        <v>0</v>
      </c>
      <c r="BY55" s="19">
        <f>COUNTIF('Grade 12 Div. 2'!$B$7:$B$102,$A55)</f>
        <v>0</v>
      </c>
      <c r="BZ55" s="18">
        <f>COUNTIF('Grade 12 Div. 2'!$D$7:$D$102,$A55)</f>
        <v>0</v>
      </c>
      <c r="CA55" s="19">
        <f>COUNTIF('Grade 12 Div. 2 North'!$B$7:$B$103,$A55)</f>
        <v>0</v>
      </c>
      <c r="CB55" s="18">
        <f>COUNTIF('Grade 12 Div. 2 North'!$D$7:$D$103,$A55)</f>
        <v>0</v>
      </c>
      <c r="CC55" s="19">
        <f>COUNTIF('Grade 12 Div. 3'!$B$7:$B$102,$A55)</f>
        <v>0</v>
      </c>
      <c r="CD55" s="18">
        <f>COUNTIF('Grade 12 Div. 3'!$D$7:$D$102,$A55)</f>
        <v>0</v>
      </c>
    </row>
    <row r="56" spans="1:82" ht="20.100000000000001" customHeight="1" x14ac:dyDescent="0.2">
      <c r="A56" s="37" t="s">
        <v>239</v>
      </c>
      <c r="B56" s="13">
        <f t="shared" si="14"/>
        <v>2</v>
      </c>
      <c r="C56" s="14">
        <f t="shared" si="15"/>
        <v>2</v>
      </c>
      <c r="D56" s="15">
        <f t="shared" si="16"/>
        <v>2</v>
      </c>
      <c r="E56" s="16">
        <f t="shared" si="17"/>
        <v>2</v>
      </c>
      <c r="F56" s="19">
        <f>COUNTIF('Men''s Premier League'!$B$7:$B$100,$A56)</f>
        <v>0</v>
      </c>
      <c r="G56" s="18">
        <f>COUNTIF('Men''s Premier League'!$D$7:$D$100,$A56)</f>
        <v>0</v>
      </c>
      <c r="H56" s="19">
        <f>COUNTIF('Men''s Premier Reserve'!$B$13:$B$106,$A56)</f>
        <v>0</v>
      </c>
      <c r="I56" s="18">
        <f>COUNTIF('Men''s Premier Reserve'!$D$13:$D$106,$A56)</f>
        <v>0</v>
      </c>
      <c r="J56" s="19">
        <f>COUNTIF('Men''s League One'!$B$7:$B$100,$A56)</f>
        <v>1</v>
      </c>
      <c r="K56" s="18">
        <f>COUNTIF('Men''s League One'!$D$7:$D$100,$A56)</f>
        <v>1</v>
      </c>
      <c r="L56" s="19">
        <f>COUNTIF('Men''s League Two'!$B$7:$B$100,$A56)</f>
        <v>1</v>
      </c>
      <c r="M56" s="18">
        <f>COUNTIF('Men''s League Two'!$D$7:$D$100,$A56)</f>
        <v>1</v>
      </c>
      <c r="N56" s="19">
        <f>COUNTIF('Men''s League Three'!$B$7:$B$100,$A56)</f>
        <v>0</v>
      </c>
      <c r="O56" s="18">
        <f>COUNTIF('Men''s League Three'!$D$7:$D$100,$A56)</f>
        <v>0</v>
      </c>
      <c r="P56" s="19">
        <f>COUNTIF('Men''s League Four'!$B$7:$B$100,$A56)</f>
        <v>0</v>
      </c>
      <c r="Q56" s="18">
        <f>COUNTIF('Men''s League Four'!$D$7:$D$100,$A56)</f>
        <v>0</v>
      </c>
      <c r="R56" s="19">
        <f>COUNTIF('Men''s League Five'!$B$7:$B$100,$A56)</f>
        <v>0</v>
      </c>
      <c r="S56" s="18">
        <f>COUNTIF('Men''s League Five'!$D$7:$D$100,$A56)</f>
        <v>0</v>
      </c>
      <c r="T56" s="19">
        <f>COUNTIF('Men''s League Six'!$B$7:$B$100,$A56)</f>
        <v>0</v>
      </c>
      <c r="U56" s="18">
        <f>COUNTIF('Men''s League Six'!$D$7:$D$100,$A56)</f>
        <v>0</v>
      </c>
      <c r="V56" s="19">
        <f>COUNTIF('Men''s League Seven'!$B$7:$B$100,$A56)</f>
        <v>0</v>
      </c>
      <c r="W56" s="18">
        <f>COUNTIF('Men''s League Seven'!$D$7:$D$100,$A56)</f>
        <v>0</v>
      </c>
      <c r="X56" s="20">
        <f t="shared" ref="X56:X57" si="40">SUM(Z56+AB56+AD56+AF56+AH56)</f>
        <v>0</v>
      </c>
      <c r="Y56" s="16">
        <f t="shared" ref="Y56:Y57" si="41">SUM(AA56+AC56+AE56+AG56+AI56)</f>
        <v>0</v>
      </c>
      <c r="Z56" s="17">
        <f>COUNTIF('Women''s Premier League'!$B$7:$B$100,$A56)+COUNTIF('Women''s Premier League'!$B$7:$B$100,$A56 &amp;" a")+COUNTIF('Women''s Premier League'!$B$7:$B$100,$A56 &amp;" b")+COUNTIF('Women''s Premier League'!$B$7:$B$100,$A56 &amp;" c")</f>
        <v>0</v>
      </c>
      <c r="AA56" s="18">
        <f>COUNTIF('Women''s Premier League'!$D$7:$D$101,$A56)+COUNTIF('Women''s Premier League'!$D$7:$D$101,$A56 &amp;" a")+COUNTIF('Women''s Premier League'!$D$7:$D$101,$A56 &amp;" b")+COUNTIF('Women''s Premier League'!$D$7:$D$101,$A56 &amp;" c")</f>
        <v>0</v>
      </c>
      <c r="AB56" s="17">
        <f>COUNTIF('Women''s League Two'!$B$7:$B$100,$A56)+COUNTIF('Women''s League Two'!$B$7:$B$100,$A56 &amp;" a")+COUNTIF('Women''s League Two'!$B$7:$B$100,$A56 &amp;" b")+COUNTIF('Women''s League Two'!$B$7:$B$100,$A56 &amp;" c")</f>
        <v>0</v>
      </c>
      <c r="AC56" s="18">
        <f>COUNTIF('Women''s League Two'!$D$7:$D$101,$A56)+COUNTIF('Women''s League Two'!$D$7:$D$101,$A56 &amp;" a")+COUNTIF('Women''s League Two'!$D$7:$D$101,$A56 &amp;" b")+COUNTIF('Women''s League Two'!$D$7:$D$101,$A56 &amp;" c")</f>
        <v>0</v>
      </c>
      <c r="AD56" s="17">
        <f>COUNTIF('Women''s League Three'!$B$8:$B$101,$A56)+COUNTIF('Women''s League Three'!$B$8:$B$101,$A56 &amp;" a")+COUNTIF('Women''s League Three'!$B$8:$B$101,$A56 &amp;" b")+COUNTIF('Women''s League Three'!$B$8:$B$101,$A56 &amp;" c")</f>
        <v>0</v>
      </c>
      <c r="AE56" s="18">
        <f>COUNTIF('Women''s League Three'!$D$8:$D$102,$A56)+COUNTIF('Women''s League Three'!$D$8:$D$102,$A56 &amp;" a")+COUNTIF('Women''s League Three'!$D$8:$D$102,$A56 &amp;" b")+COUNTIF('Women''s League Three'!$D$8:$D$102,$A56 &amp;" c")</f>
        <v>0</v>
      </c>
      <c r="AF56" s="17">
        <f>COUNTIF('Women''s League Four'!$B$7:$B$100,$A56)+COUNTIF('Women''s League Four'!$B$7:$B$100,$A56 &amp;" a")+COUNTIF('Women''s League Four'!$B$7:$B$100,$A56 &amp;" b")+COUNTIF('Women''s League Four'!$B$7:$B$100,$A56 &amp;" c")</f>
        <v>0</v>
      </c>
      <c r="AG56" s="18">
        <f>COUNTIF('Women''s League Four'!$D$7:$D$101,$A56)+COUNTIF('Women''s League Four'!$D$7:$D$101,$A56 &amp;" a")+COUNTIF('Women''s League Four'!$D$7:$D$101,$A56 &amp;" b")+COUNTIF('Women''s League Four'!$D$7:$D$101,$A56 &amp;" c")</f>
        <v>0</v>
      </c>
      <c r="AH56" s="17">
        <f>COUNTIF('Women''s League Five'!$B$8:$B$101,$A56)+COUNTIF('Women''s League Five'!$B$8:$B$101,$A56 &amp;" a")+COUNTIF('Women''s League Five'!$B$8:$B$101,$A56 &amp;" b")+COUNTIF('Women''s League Five'!$B$8:$B$101,$A56 &amp;" c")</f>
        <v>0</v>
      </c>
      <c r="AI56" s="18">
        <f>COUNTIF('Women''s League Five'!$D$8:$D$102,$A56)+COUNTIF('Women''s League Five'!$D$8:$D$102,$A56 &amp;" a")+COUNTIF('Women''s League Five'!$D$8:$D$102,$A56 &amp;" b")+COUNTIF('Women''s League Five'!$D$8:$D$102,$A56 &amp;" c")</f>
        <v>0</v>
      </c>
      <c r="AJ56" s="37" t="s">
        <v>240</v>
      </c>
      <c r="AK56" s="15">
        <f t="shared" si="26"/>
        <v>0</v>
      </c>
      <c r="AL56" s="16">
        <f t="shared" si="27"/>
        <v>0</v>
      </c>
      <c r="AM56" s="17">
        <f>COUNTIF('Grade 16 Girls Div 1'!$B$7:$B$81,$A56)</f>
        <v>0</v>
      </c>
      <c r="AN56" s="18">
        <f>COUNTIF('Grade 16 Girls Div 1'!$D$7:$D$81,$A56)</f>
        <v>0</v>
      </c>
      <c r="AO56" s="19"/>
      <c r="AP56" s="18"/>
      <c r="AQ56" s="19">
        <f>COUNTIF('Grade 14 Girls Div 1'!$B$7:$B$99,$A56)</f>
        <v>0</v>
      </c>
      <c r="AR56" s="18">
        <f>COUNTIF('Grade 14 Girls Div 1'!$D$7:$D$99,$A56)</f>
        <v>0</v>
      </c>
      <c r="AS56" s="19"/>
      <c r="AT56" s="18"/>
      <c r="AU56" s="19">
        <f>COUNTIF('Grade 12 Girls Div 1'!$B$7:$B$102,$A56)</f>
        <v>0</v>
      </c>
      <c r="AV56" s="18">
        <f>COUNTIF('Grade 12 Girls Div 1'!$D$7:$D$102,$A56)</f>
        <v>0</v>
      </c>
      <c r="AW56" s="22">
        <f t="shared" si="38"/>
        <v>0</v>
      </c>
      <c r="AX56" s="23">
        <f t="shared" si="39"/>
        <v>0</v>
      </c>
      <c r="AY56" s="19">
        <f>COUNTIF('Grade 16 Div. 1'!$B$34:$B$129,$A56)</f>
        <v>0</v>
      </c>
      <c r="AZ56" s="18">
        <f>COUNTIF('Grade 16 Div. 1'!$D$34:$D$129,$A56)</f>
        <v>0</v>
      </c>
      <c r="BA56" s="19">
        <f>COUNTIF('Grade 16 Div. 2'!$B$16:$B$111,$A56)</f>
        <v>0</v>
      </c>
      <c r="BB56" s="18">
        <f>COUNTIF('Grade 16 Div. 2'!$D$16:$D$111,$A56)</f>
        <v>0</v>
      </c>
      <c r="BC56" s="19">
        <f>COUNTIF('Grade 16 Div. 2 North'!$B$7:$B$102,$A56)</f>
        <v>0</v>
      </c>
      <c r="BD56" s="18">
        <f>COUNTIF('Grade 16 Div. 2 North'!$D$7:$D$102,$A56)</f>
        <v>0</v>
      </c>
      <c r="BE56" s="19">
        <f>COUNTIF('Grade 15 Div. 1'!$B$12:$B$107,$A56)</f>
        <v>0</v>
      </c>
      <c r="BF56" s="18">
        <f>COUNTIF('Grade 15 Div. 1'!$D$12:$D$107,$A56)</f>
        <v>0</v>
      </c>
      <c r="BG56" s="19">
        <f>COUNTIF('Grade 15 Div. 2'!$B$7:$B$102,$A56)</f>
        <v>0</v>
      </c>
      <c r="BH56" s="18">
        <f>COUNTIF('Grade 15 Div. 2'!$D$7:$D$102,$A56)</f>
        <v>0</v>
      </c>
      <c r="BI56" s="19">
        <f>COUNTIF('Grade 15 Div. 2 North'!$B$7:$B$102,$A56)</f>
        <v>0</v>
      </c>
      <c r="BJ56" s="18">
        <f>COUNTIF('Grade 15 Div. 2 North'!$D$7:$D$102,$A56)</f>
        <v>0</v>
      </c>
      <c r="BK56" s="19">
        <f>COUNTIF('Grade 14 Div. 1'!$B$7:$B$102,$A56)</f>
        <v>0</v>
      </c>
      <c r="BL56" s="18">
        <f>COUNTIF('Grade 14 Div. 1'!$D$7:$D$102,$A56)</f>
        <v>0</v>
      </c>
      <c r="BM56" s="19">
        <f>COUNTIF('Grade 14 Div. 2'!$B$7:$B$103,$A56)</f>
        <v>0</v>
      </c>
      <c r="BN56" s="18">
        <f>COUNTIF('Grade 14 Div. 2'!$D$7:$D$103,$A56)</f>
        <v>0</v>
      </c>
      <c r="BO56" s="19">
        <f>COUNTIF('Grade 14 Div. 2 North'!$B$7:$B$102,$A56)</f>
        <v>0</v>
      </c>
      <c r="BP56" s="18">
        <f>COUNTIF('Grade 14 Div. 2 North'!$D$7:$D$102,$A56)</f>
        <v>0</v>
      </c>
      <c r="BQ56" s="19">
        <f>COUNTIF('Grade 13 Div. 1'!$B$10:$B$105,$A56)</f>
        <v>0</v>
      </c>
      <c r="BR56" s="18">
        <f>COUNTIF('Grade 13 Div. 1'!$D$10:$D$105,$A56)</f>
        <v>0</v>
      </c>
      <c r="BS56" s="19">
        <f>COUNTIF('Grade 13 Div. 2'!$B$7:$B$102,$A56)</f>
        <v>0</v>
      </c>
      <c r="BT56" s="18">
        <f>COUNTIF('Grade 13 Div. 2'!$D$7:$D$102,$A56)</f>
        <v>0</v>
      </c>
      <c r="BU56" s="19">
        <f>COUNTIF('Grade 13 Div. 2 North'!$B$7:$B$102,$A56)</f>
        <v>0</v>
      </c>
      <c r="BV56" s="18">
        <f>COUNTIF('Grade 13 Div. 2 North'!$D$7:$D$102,$A56)</f>
        <v>0</v>
      </c>
      <c r="BW56" s="19">
        <f>COUNTIF('Grade 12 Div. 1'!$B$7:$B$102,$A56)</f>
        <v>0</v>
      </c>
      <c r="BX56" s="18">
        <f>COUNTIF('Grade 12 Div. 1'!$D$7:$D$102,$A56)</f>
        <v>0</v>
      </c>
      <c r="BY56" s="19">
        <f>COUNTIF('Grade 12 Div. 2'!$B$7:$B$102,$A56)</f>
        <v>0</v>
      </c>
      <c r="BZ56" s="18">
        <f>COUNTIF('Grade 12 Div. 2'!$D$7:$D$102,$A56)</f>
        <v>0</v>
      </c>
      <c r="CA56" s="19">
        <f>COUNTIF('Grade 12 Div. 2 North'!$B$7:$B$103,$A56)</f>
        <v>0</v>
      </c>
      <c r="CB56" s="18">
        <f>COUNTIF('Grade 12 Div. 2 North'!$D$7:$D$103,$A56)</f>
        <v>0</v>
      </c>
      <c r="CC56" s="19">
        <f>COUNTIF('Grade 12 Div. 3'!$B$7:$B$102,$A56)</f>
        <v>0</v>
      </c>
      <c r="CD56" s="18">
        <f>COUNTIF('Grade 12 Div. 3'!$D$7:$D$102,$A56)</f>
        <v>0</v>
      </c>
    </row>
    <row r="57" spans="1:82" ht="20.100000000000001" customHeight="1" x14ac:dyDescent="0.2">
      <c r="A57" s="37" t="s">
        <v>241</v>
      </c>
      <c r="B57" s="13">
        <f t="shared" si="14"/>
        <v>3</v>
      </c>
      <c r="C57" s="14">
        <f t="shared" si="15"/>
        <v>1</v>
      </c>
      <c r="D57" s="15">
        <f>SUM(F57+H57+J57+L57+N57+P57+R57+T57+V57)</f>
        <v>2</v>
      </c>
      <c r="E57" s="16">
        <f>SUM(G57+I57+K57+M57+O57+Q57+S57+U57+W57)</f>
        <v>1</v>
      </c>
      <c r="F57" s="19">
        <f>COUNTIF('Men''s Premier League'!$B$7:$B$100,$A57)</f>
        <v>0</v>
      </c>
      <c r="G57" s="18">
        <f>COUNTIF('Men''s Premier League'!$D$7:$D$100,$A57)</f>
        <v>0</v>
      </c>
      <c r="H57" s="19">
        <f>COUNTIF('Men''s Premier Reserve'!$B$13:$B$106,$A57)</f>
        <v>0</v>
      </c>
      <c r="I57" s="18">
        <f>COUNTIF('Men''s Premier Reserve'!$D$13:$D$106,$A57)</f>
        <v>0</v>
      </c>
      <c r="J57" s="19">
        <f>COUNTIF('Men''s League One'!$B$7:$B$100,$A57)</f>
        <v>0</v>
      </c>
      <c r="K57" s="18">
        <f>COUNTIF('Men''s League One'!$D$7:$D$100,$A57)</f>
        <v>0</v>
      </c>
      <c r="L57" s="19">
        <f>COUNTIF('Men''s League Two'!$B$7:$B$100,$A57)</f>
        <v>0</v>
      </c>
      <c r="M57" s="18">
        <f>COUNTIF('Men''s League Two'!$D$7:$D$100,$A57)</f>
        <v>0</v>
      </c>
      <c r="N57" s="19">
        <f>COUNTIF('Men''s League Three'!$B$7:$B$100,$A57)</f>
        <v>2</v>
      </c>
      <c r="O57" s="18">
        <f>COUNTIF('Men''s League Three'!$D$7:$D$100,$A57)</f>
        <v>1</v>
      </c>
      <c r="P57" s="19">
        <f>COUNTIF('Men''s League Four'!$B$7:$B$100,$A57)</f>
        <v>0</v>
      </c>
      <c r="Q57" s="18">
        <f>COUNTIF('Men''s League Four'!$D$7:$D$100,$A57)</f>
        <v>0</v>
      </c>
      <c r="R57" s="19">
        <f>COUNTIF('Men''s League Five'!$B$7:$B$100,$A57)</f>
        <v>0</v>
      </c>
      <c r="S57" s="18">
        <f>COUNTIF('Men''s League Five'!$D$7:$D$100,$A57)</f>
        <v>0</v>
      </c>
      <c r="T57" s="19">
        <f>COUNTIF('Men''s League Six'!$B$7:$B$100,$A57)</f>
        <v>0</v>
      </c>
      <c r="U57" s="18">
        <f>COUNTIF('Men''s League Six'!$D$7:$D$100,$A57)</f>
        <v>0</v>
      </c>
      <c r="V57" s="19">
        <f>COUNTIF('Men''s League Seven'!$B$7:$B$100,$A57)</f>
        <v>0</v>
      </c>
      <c r="W57" s="18">
        <f>COUNTIF('Men''s League Seven'!$D$7:$D$100,$A57)</f>
        <v>0</v>
      </c>
      <c r="X57" s="20">
        <f t="shared" si="40"/>
        <v>0</v>
      </c>
      <c r="Y57" s="16">
        <f t="shared" si="41"/>
        <v>0</v>
      </c>
      <c r="Z57" s="17">
        <f>COUNTIF('Women''s Premier League'!$B$7:$B$100,$A57)+COUNTIF('Women''s Premier League'!$B$7:$B$100,$A57 &amp;" a")+COUNTIF('Women''s Premier League'!$B$7:$B$100,$A57 &amp;" b")+COUNTIF('Women''s Premier League'!$B$7:$B$100,$A57 &amp;" c")</f>
        <v>0</v>
      </c>
      <c r="AA57" s="18">
        <f>COUNTIF('Women''s Premier League'!$D$7:$D$101,$A57)+COUNTIF('Women''s Premier League'!$D$7:$D$101,$A57 &amp;" a")+COUNTIF('Women''s Premier League'!$D$7:$D$101,$A57 &amp;" b")+COUNTIF('Women''s Premier League'!$D$7:$D$101,$A57 &amp;" c")</f>
        <v>0</v>
      </c>
      <c r="AB57" s="17">
        <f>COUNTIF('Women''s League Two'!$B$7:$B$100,$A57)+COUNTIF('Women''s League Two'!$B$7:$B$100,$A57 &amp;" a")+COUNTIF('Women''s League Two'!$B$7:$B$100,$A57 &amp;" b")+COUNTIF('Women''s League Two'!$B$7:$B$100,$A57 &amp;" c")</f>
        <v>0</v>
      </c>
      <c r="AC57" s="18">
        <f>COUNTIF('Women''s League Two'!$D$7:$D$101,$A57)+COUNTIF('Women''s League Two'!$D$7:$D$101,$A57 &amp;" a")+COUNTIF('Women''s League Two'!$D$7:$D$101,$A57 &amp;" b")+COUNTIF('Women''s League Two'!$D$7:$D$101,$A57 &amp;" c")</f>
        <v>0</v>
      </c>
      <c r="AD57" s="17">
        <f>COUNTIF('Women''s League Three'!$B$8:$B$101,$A57)+COUNTIF('Women''s League Three'!$B$8:$B$101,$A57 &amp;" a")+COUNTIF('Women''s League Three'!$B$8:$B$101,$A57 &amp;" b")+COUNTIF('Women''s League Three'!$B$8:$B$101,$A57 &amp;" c")</f>
        <v>0</v>
      </c>
      <c r="AE57" s="18">
        <f>COUNTIF('Women''s League Three'!$D$8:$D$102,$A57)+COUNTIF('Women''s League Three'!$D$8:$D$102,$A57 &amp;" a")+COUNTIF('Women''s League Three'!$D$8:$D$102,$A57 &amp;" b")+COUNTIF('Women''s League Three'!$D$8:$D$102,$A57 &amp;" c")</f>
        <v>0</v>
      </c>
      <c r="AF57" s="17">
        <f>COUNTIF('Women''s League Four'!$B$7:$B$100,$A57)+COUNTIF('Women''s League Four'!$B$7:$B$100,$A57 &amp;" a")+COUNTIF('Women''s League Four'!$B$7:$B$100,$A57 &amp;" b")+COUNTIF('Women''s League Four'!$B$7:$B$100,$A57 &amp;" c")</f>
        <v>0</v>
      </c>
      <c r="AG57" s="18">
        <f>COUNTIF('Women''s League Four'!$D$7:$D$101,$A57)+COUNTIF('Women''s League Four'!$D$7:$D$101,$A57 &amp;" a")+COUNTIF('Women''s League Four'!$D$7:$D$101,$A57 &amp;" b")+COUNTIF('Women''s League Four'!$D$7:$D$101,$A57 &amp;" c")</f>
        <v>0</v>
      </c>
      <c r="AH57" s="17">
        <f>COUNTIF('Women''s League Five'!$B$8:$B$101,$A57)+COUNTIF('Women''s League Five'!$B$8:$B$101,$A57 &amp;" a")+COUNTIF('Women''s League Five'!$B$8:$B$101,$A57 &amp;" b")+COUNTIF('Women''s League Five'!$B$8:$B$101,$A57 &amp;" c")</f>
        <v>0</v>
      </c>
      <c r="AI57" s="18">
        <f>COUNTIF('Women''s League Five'!$D$8:$D$102,$A57)+COUNTIF('Women''s League Five'!$D$8:$D$102,$A57 &amp;" a")+COUNTIF('Women''s League Five'!$D$8:$D$102,$A57 &amp;" b")+COUNTIF('Women''s League Five'!$D$8:$D$102,$A57 &amp;" c")</f>
        <v>0</v>
      </c>
      <c r="AJ57" s="37" t="s">
        <v>242</v>
      </c>
      <c r="AK57" s="15">
        <f t="shared" si="20"/>
        <v>0</v>
      </c>
      <c r="AL57" s="16">
        <f t="shared" si="21"/>
        <v>0</v>
      </c>
      <c r="AM57" s="17">
        <f>COUNTIF('Grade 16 Girls Div 1'!$B$7:$B$81,$A57)</f>
        <v>0</v>
      </c>
      <c r="AN57" s="18">
        <f>COUNTIF('Grade 16 Girls Div 1'!$D$7:$D$81,$A57)</f>
        <v>0</v>
      </c>
      <c r="AO57" s="19"/>
      <c r="AP57" s="18"/>
      <c r="AQ57" s="19">
        <f>COUNTIF('Grade 14 Girls Div 1'!$B$7:$B$99,$A57)</f>
        <v>0</v>
      </c>
      <c r="AR57" s="18">
        <f>COUNTIF('Grade 14 Girls Div 1'!$D$7:$D$99,$A57)</f>
        <v>0</v>
      </c>
      <c r="AS57" s="19"/>
      <c r="AT57" s="18"/>
      <c r="AU57" s="19">
        <f>COUNTIF('Grade 12 Girls Div 1'!$B$7:$B$102,$A57)</f>
        <v>0</v>
      </c>
      <c r="AV57" s="18">
        <f>COUNTIF('Grade 12 Girls Div 1'!$D$7:$D$102,$A57)</f>
        <v>0</v>
      </c>
      <c r="AW57" s="22">
        <f t="shared" si="38"/>
        <v>1</v>
      </c>
      <c r="AX57" s="23">
        <f t="shared" si="39"/>
        <v>0</v>
      </c>
      <c r="AY57" s="19">
        <f>COUNTIF('Grade 16 Div. 1'!$B$34:$B$129,$A57)</f>
        <v>0</v>
      </c>
      <c r="AZ57" s="18">
        <f>COUNTIF('Grade 16 Div. 1'!$D$34:$D$129,$A57)</f>
        <v>0</v>
      </c>
      <c r="BA57" s="19">
        <f>COUNTIF('Grade 16 Div. 2'!$B$16:$B$111,$A57)</f>
        <v>0</v>
      </c>
      <c r="BB57" s="18">
        <f>COUNTIF('Grade 16 Div. 2'!$D$16:$D$111,$A57)</f>
        <v>0</v>
      </c>
      <c r="BC57" s="19">
        <f>COUNTIF('Grade 16 Div. 2 North'!$B$7:$B$102,$A57)</f>
        <v>0</v>
      </c>
      <c r="BD57" s="18">
        <f>COUNTIF('Grade 16 Div. 2 North'!$D$7:$D$102,$A57)</f>
        <v>0</v>
      </c>
      <c r="BE57" s="19">
        <f>COUNTIF('Grade 15 Div. 1'!$B$12:$B$107,$A57)</f>
        <v>0</v>
      </c>
      <c r="BF57" s="18">
        <f>COUNTIF('Grade 15 Div. 1'!$D$12:$D$107,$A57)</f>
        <v>0</v>
      </c>
      <c r="BG57" s="19">
        <f>COUNTIF('Grade 15 Div. 2'!$B$7:$B$102,$A57)</f>
        <v>0</v>
      </c>
      <c r="BH57" s="18">
        <f>COUNTIF('Grade 15 Div. 2'!$D$7:$D$102,$A57)</f>
        <v>0</v>
      </c>
      <c r="BI57" s="19">
        <f>COUNTIF('Grade 15 Div. 2 North'!$B$7:$B$102,$A57)</f>
        <v>0</v>
      </c>
      <c r="BJ57" s="18">
        <f>COUNTIF('Grade 15 Div. 2 North'!$D$7:$D$102,$A57)</f>
        <v>0</v>
      </c>
      <c r="BK57" s="19">
        <f>COUNTIF('Grade 14 Div. 1'!$B$7:$B$102,$A57)</f>
        <v>0</v>
      </c>
      <c r="BL57" s="18">
        <f>COUNTIF('Grade 14 Div. 1'!$D$7:$D$102,$A57)</f>
        <v>0</v>
      </c>
      <c r="BM57" s="19">
        <f>COUNTIF('Grade 14 Div. 2'!$B$7:$B$103,$A57)</f>
        <v>0</v>
      </c>
      <c r="BN57" s="18">
        <f>COUNTIF('Grade 14 Div. 2'!$D$7:$D$103,$A57)</f>
        <v>0</v>
      </c>
      <c r="BO57" s="19">
        <f>COUNTIF('Grade 14 Div. 2 North'!$B$7:$B$102,$A57)</f>
        <v>0</v>
      </c>
      <c r="BP57" s="18">
        <f>COUNTIF('Grade 14 Div. 2 North'!$D$7:$D$102,$A57)</f>
        <v>0</v>
      </c>
      <c r="BQ57" s="19">
        <f>COUNTIF('Grade 13 Div. 1'!$B$10:$B$105,$A57)</f>
        <v>0</v>
      </c>
      <c r="BR57" s="18">
        <f>COUNTIF('Grade 13 Div. 1'!$D$10:$D$105,$A57)</f>
        <v>0</v>
      </c>
      <c r="BS57" s="19">
        <f>COUNTIF('Grade 13 Div. 2'!$B$7:$B$102,$A57)</f>
        <v>1</v>
      </c>
      <c r="BT57" s="18">
        <f>COUNTIF('Grade 13 Div. 2'!$D$7:$D$102,$A57)</f>
        <v>0</v>
      </c>
      <c r="BU57" s="19">
        <f>COUNTIF('Grade 13 Div. 2 North'!$B$7:$B$102,$A57)</f>
        <v>0</v>
      </c>
      <c r="BV57" s="18">
        <f>COUNTIF('Grade 13 Div. 2 North'!$D$7:$D$102,$A57)</f>
        <v>0</v>
      </c>
      <c r="BW57" s="19">
        <f>COUNTIF('Grade 12 Div. 1'!$B$7:$B$102,$A57)</f>
        <v>0</v>
      </c>
      <c r="BX57" s="18">
        <f>COUNTIF('Grade 12 Div. 1'!$D$7:$D$102,$A57)</f>
        <v>0</v>
      </c>
      <c r="BY57" s="19">
        <f>COUNTIF('Grade 12 Div. 2'!$B$7:$B$102,$A57)</f>
        <v>0</v>
      </c>
      <c r="BZ57" s="18">
        <f>COUNTIF('Grade 12 Div. 2'!$D$7:$D$102,$A57)</f>
        <v>0</v>
      </c>
      <c r="CA57" s="19">
        <f>COUNTIF('Grade 12 Div. 2 North'!$B$7:$B$103,$A57)</f>
        <v>0</v>
      </c>
      <c r="CB57" s="18">
        <f>COUNTIF('Grade 12 Div. 2 North'!$D$7:$D$103,$A57)</f>
        <v>0</v>
      </c>
      <c r="CC57" s="19">
        <f>COUNTIF('Grade 12 Div. 3'!$B$7:$B$102,$A57)</f>
        <v>0</v>
      </c>
      <c r="CD57" s="18">
        <f>COUNTIF('Grade 12 Div. 3'!$D$7:$D$102,$A57)</f>
        <v>0</v>
      </c>
    </row>
    <row r="58" spans="1:82" ht="20.100000000000001" customHeight="1" thickBot="1" x14ac:dyDescent="0.25">
      <c r="A58" s="38"/>
      <c r="B58" s="14">
        <f t="shared" ref="B58:Y58" si="42">SUM(B39:B57)</f>
        <v>64</v>
      </c>
      <c r="C58" s="14">
        <f t="shared" si="42"/>
        <v>73</v>
      </c>
      <c r="D58" s="39">
        <f t="shared" si="42"/>
        <v>47</v>
      </c>
      <c r="E58" s="39">
        <f t="shared" si="42"/>
        <v>40</v>
      </c>
      <c r="F58" s="42">
        <f t="shared" si="42"/>
        <v>19</v>
      </c>
      <c r="G58" s="42">
        <f t="shared" si="42"/>
        <v>25</v>
      </c>
      <c r="H58" s="42">
        <f t="shared" si="42"/>
        <v>0</v>
      </c>
      <c r="I58" s="42">
        <f t="shared" si="42"/>
        <v>0</v>
      </c>
      <c r="J58" s="42">
        <f t="shared" si="42"/>
        <v>6</v>
      </c>
      <c r="K58" s="42">
        <f t="shared" si="42"/>
        <v>4</v>
      </c>
      <c r="L58" s="42">
        <f t="shared" si="42"/>
        <v>20</v>
      </c>
      <c r="M58" s="42">
        <f t="shared" si="42"/>
        <v>8</v>
      </c>
      <c r="N58" s="42">
        <f t="shared" si="42"/>
        <v>2</v>
      </c>
      <c r="O58" s="42">
        <f t="shared" si="42"/>
        <v>2</v>
      </c>
      <c r="P58" s="42">
        <f t="shared" si="42"/>
        <v>0</v>
      </c>
      <c r="Q58" s="42">
        <f t="shared" si="42"/>
        <v>1</v>
      </c>
      <c r="R58" s="42">
        <f t="shared" si="42"/>
        <v>0</v>
      </c>
      <c r="S58" s="42">
        <f t="shared" si="42"/>
        <v>0</v>
      </c>
      <c r="T58" s="42">
        <f t="shared" si="42"/>
        <v>0</v>
      </c>
      <c r="U58" s="42">
        <f t="shared" si="42"/>
        <v>0</v>
      </c>
      <c r="V58" s="42">
        <f t="shared" si="42"/>
        <v>0</v>
      </c>
      <c r="W58" s="42">
        <f t="shared" si="42"/>
        <v>0</v>
      </c>
      <c r="X58" s="39">
        <f t="shared" si="42"/>
        <v>5</v>
      </c>
      <c r="Y58" s="39">
        <f t="shared" si="42"/>
        <v>6</v>
      </c>
      <c r="Z58" s="27">
        <f>COUNTIF('Women''s Premier League'!$B$7:$B$100,$A58)+COUNTIF('Women''s Premier League'!$B$7:$B$100,$A58 &amp;" a")+COUNTIF('Women''s Premier League'!$B$7:$B$100,$A58 &amp;" b")+COUNTIF('Women''s Premier League'!$B$7:$B$100,$A58 &amp;" c")</f>
        <v>0</v>
      </c>
      <c r="AA58" s="28">
        <f>COUNTIF('Women''s Premier League'!$D$7:$D$101,$A58)+COUNTIF('Women''s Premier League'!$D$7:$D$101,$A58 &amp;" a")+COUNTIF('Women''s Premier League'!$D$7:$D$101,$A58 &amp;" b")+COUNTIF('Women''s Premier League'!$D$7:$D$101,$A58 &amp;" c")</f>
        <v>0</v>
      </c>
      <c r="AB58" s="27">
        <f>COUNTIF('Women''s League Two'!$B$7:$B$100,$A58)+COUNTIF('Women''s League Two'!$B$7:$B$100,$A58 &amp;" a")+COUNTIF('Women''s League Two'!$B$7:$B$100,$A58 &amp;" b")+COUNTIF('Women''s League Two'!$B$7:$B$100,$A58 &amp;" c")</f>
        <v>0</v>
      </c>
      <c r="AC58" s="28">
        <f>COUNTIF('Women''s League Two'!$D$7:$D$101,$A58)+COUNTIF('Women''s League Two'!$D$7:$D$101,$A58 &amp;" a")+COUNTIF('Women''s League Two'!$D$7:$D$101,$A58 &amp;" b")+COUNTIF('Women''s League Two'!$D$7:$D$101,$A58 &amp;" c")</f>
        <v>0</v>
      </c>
      <c r="AD58" s="27">
        <f>COUNTIF('Women''s League Three'!$B$8:$B$101,$A58)+COUNTIF('Women''s League Three'!$B$8:$B$101,$A58 &amp;" a")+COUNTIF('Women''s League Three'!$B$8:$B$101,$A58 &amp;" b")+COUNTIF('Women''s League Three'!$B$8:$B$101,$A58 &amp;" c")</f>
        <v>0</v>
      </c>
      <c r="AE58" s="28">
        <f>COUNTIF('Women''s League Three'!$D$8:$D$102,$A58)+COUNTIF('Women''s League Three'!$D$8:$D$102,$A58 &amp;" a")+COUNTIF('Women''s League Three'!$D$8:$D$102,$A58 &amp;" b")+COUNTIF('Women''s League Three'!$D$8:$D$102,$A58 &amp;" c")</f>
        <v>0</v>
      </c>
      <c r="AF58" s="27">
        <f>COUNTIF('Women''s League Four'!$B$7:$B$100,$A58)+COUNTIF('Women''s League Four'!$B$7:$B$100,$A58 &amp;" a")+COUNTIF('Women''s League Four'!$B$7:$B$100,$A58 &amp;" b")+COUNTIF('Women''s League Four'!$B$7:$B$100,$A58 &amp;" c")</f>
        <v>0</v>
      </c>
      <c r="AG58" s="28">
        <f>COUNTIF('Women''s League Four'!$D$7:$D$101,$A58)+COUNTIF('Women''s League Four'!$D$7:$D$101,$A58 &amp;" a")+COUNTIF('Women''s League Four'!$D$7:$D$101,$A58 &amp;" b")+COUNTIF('Women''s League Four'!$D$7:$D$101,$A58 &amp;" c")</f>
        <v>0</v>
      </c>
      <c r="AH58" s="27">
        <f>COUNTIF('Women''s League Five'!$B$8:$B$101,$A58)+COUNTIF('Women''s League Five'!$B$8:$B$101,$A58 &amp;" a")+COUNTIF('Women''s League Five'!$B$8:$B$101,$A58 &amp;" b")+COUNTIF('Women''s League Five'!$B$8:$B$101,$A58 &amp;" c")</f>
        <v>0</v>
      </c>
      <c r="AI58" s="28">
        <f>COUNTIF('Women''s League Five'!$D$8:$D$102,$A58)+COUNTIF('Women''s League Five'!$D$8:$D$102,$A58 &amp;" a")+COUNTIF('Women''s League Five'!$D$8:$D$102,$A58 &amp;" b")+COUNTIF('Women''s League Five'!$D$8:$D$102,$A58 &amp;" c")</f>
        <v>0</v>
      </c>
      <c r="AJ58" s="38"/>
      <c r="AK58" s="39">
        <f>SUM(AK39:AK57)</f>
        <v>1</v>
      </c>
      <c r="AL58" s="39">
        <f>SUM(AL39:AL57)</f>
        <v>1</v>
      </c>
      <c r="AM58" s="27"/>
      <c r="AN58" s="28"/>
      <c r="AO58" s="27"/>
      <c r="AP58" s="28"/>
      <c r="AQ58" s="27"/>
      <c r="AR58" s="28"/>
      <c r="AS58" s="27"/>
      <c r="AT58" s="28"/>
      <c r="AU58" s="27"/>
      <c r="AV58" s="28"/>
      <c r="AW58" s="39">
        <f>SUM(AW39:AW57)</f>
        <v>11</v>
      </c>
      <c r="AX58" s="39">
        <f>SUM(AX39:AX57)</f>
        <v>26</v>
      </c>
      <c r="AY58" s="27"/>
      <c r="AZ58" s="28"/>
      <c r="BA58" s="27"/>
      <c r="BB58" s="28"/>
      <c r="BC58" s="27"/>
      <c r="BD58" s="28"/>
      <c r="BE58" s="27"/>
      <c r="BF58" s="28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27"/>
      <c r="CD58" s="28"/>
    </row>
    <row r="59" spans="1:82" ht="20.100000000000001" customHeight="1" thickTop="1" x14ac:dyDescent="0.2"/>
    <row r="60" spans="1:82" ht="20.100000000000001" customHeight="1" thickBot="1" x14ac:dyDescent="0.25"/>
    <row r="61" spans="1:82" ht="20.100000000000001" customHeight="1" thickTop="1" thickBot="1" x14ac:dyDescent="0.25">
      <c r="A61" s="5" t="s">
        <v>243</v>
      </c>
    </row>
    <row r="62" spans="1:82" ht="20.100000000000001" customHeight="1" thickTop="1" thickBot="1" x14ac:dyDescent="0.25">
      <c r="A62" s="281" t="s">
        <v>244</v>
      </c>
      <c r="B62" s="304" t="s">
        <v>89</v>
      </c>
      <c r="C62" s="289" t="s">
        <v>170</v>
      </c>
      <c r="D62" s="308" t="s">
        <v>245</v>
      </c>
      <c r="E62" s="308"/>
      <c r="F62" s="308"/>
      <c r="G62" s="308"/>
      <c r="H62" s="308"/>
    </row>
    <row r="63" spans="1:82" ht="20.100000000000001" customHeight="1" thickTop="1" x14ac:dyDescent="0.2">
      <c r="A63" s="282"/>
      <c r="B63" s="306"/>
      <c r="C63" s="307"/>
      <c r="D63" s="309"/>
      <c r="E63" s="309"/>
      <c r="F63" s="309"/>
      <c r="G63" s="309"/>
      <c r="H63" s="309"/>
    </row>
    <row r="64" spans="1:82" ht="20.100000000000001" customHeight="1" x14ac:dyDescent="0.2">
      <c r="A64" s="12" t="s">
        <v>246</v>
      </c>
      <c r="B64" s="43">
        <f>COUNTIFS('Men''s Premier League'!$A:$A,"&gt;0",'Men''s Premier League'!B:B,"&gt;""")</f>
        <v>77</v>
      </c>
      <c r="C64" s="43">
        <f>COUNTIFS('Men''s Premier League'!$A:$A,"&gt;0",'Men''s Premier League'!D:D,"&gt;""")</f>
        <v>77</v>
      </c>
      <c r="D64" s="310">
        <f>MAXA(F10:F33)</f>
        <v>15</v>
      </c>
      <c r="E64" s="310"/>
      <c r="F64" s="310"/>
      <c r="G64" s="310"/>
      <c r="H64" s="310"/>
    </row>
    <row r="65" spans="1:1" ht="20.100000000000001" customHeight="1" x14ac:dyDescent="0.2">
      <c r="A65" s="12"/>
    </row>
    <row r="66" spans="1:1" ht="20.100000000000001" customHeight="1" x14ac:dyDescent="0.2">
      <c r="A66" s="12"/>
    </row>
    <row r="67" spans="1:1" ht="20.100000000000001" customHeight="1" x14ac:dyDescent="0.2">
      <c r="A67" s="21"/>
    </row>
    <row r="68" spans="1:1" ht="20.100000000000001" customHeight="1" x14ac:dyDescent="0.2">
      <c r="A68" s="21"/>
    </row>
    <row r="69" spans="1:1" ht="20.100000000000001" customHeight="1" x14ac:dyDescent="0.2">
      <c r="A69" s="21"/>
    </row>
    <row r="70" spans="1:1" ht="20.100000000000001" customHeight="1" x14ac:dyDescent="0.2">
      <c r="A70" s="21"/>
    </row>
    <row r="71" spans="1:1" ht="20.100000000000001" customHeight="1" x14ac:dyDescent="0.2">
      <c r="A71" s="21"/>
    </row>
    <row r="72" spans="1:1" ht="20.100000000000001" customHeight="1" x14ac:dyDescent="0.2">
      <c r="A72" s="21"/>
    </row>
    <row r="73" spans="1:1" ht="20.100000000000001" customHeight="1" x14ac:dyDescent="0.2">
      <c r="A73" s="21"/>
    </row>
    <row r="74" spans="1:1" ht="20.100000000000001" customHeight="1" x14ac:dyDescent="0.2">
      <c r="A74" s="21"/>
    </row>
    <row r="75" spans="1:1" ht="20.100000000000001" customHeight="1" x14ac:dyDescent="0.2">
      <c r="A75" s="21"/>
    </row>
    <row r="76" spans="1:1" ht="20.100000000000001" customHeight="1" x14ac:dyDescent="0.2">
      <c r="A76" s="21"/>
    </row>
    <row r="77" spans="1:1" ht="20.100000000000001" customHeight="1" x14ac:dyDescent="0.2">
      <c r="A77" s="21"/>
    </row>
    <row r="78" spans="1:1" ht="20.100000000000001" customHeight="1" x14ac:dyDescent="0.2">
      <c r="A78" s="21"/>
    </row>
    <row r="79" spans="1:1" ht="20.100000000000001" customHeight="1" x14ac:dyDescent="0.2">
      <c r="A79" s="21"/>
    </row>
    <row r="80" spans="1:1" ht="20.100000000000001" customHeight="1" x14ac:dyDescent="0.2">
      <c r="A80" s="21"/>
    </row>
    <row r="81" spans="1:1" ht="20.100000000000001" customHeight="1" x14ac:dyDescent="0.2">
      <c r="A81" s="21"/>
    </row>
    <row r="82" spans="1:1" ht="20.100000000000001" customHeight="1" x14ac:dyDescent="0.2">
      <c r="A82" s="21"/>
    </row>
    <row r="83" spans="1:1" ht="20.100000000000001" customHeight="1" x14ac:dyDescent="0.2">
      <c r="A83" s="21"/>
    </row>
    <row r="84" spans="1:1" ht="20.100000000000001" customHeight="1" x14ac:dyDescent="0.2">
      <c r="A84" s="21"/>
    </row>
    <row r="85" spans="1:1" ht="20.100000000000001" customHeight="1" x14ac:dyDescent="0.2">
      <c r="A85" s="21"/>
    </row>
    <row r="86" spans="1:1" ht="20.100000000000001" customHeight="1" thickBot="1" x14ac:dyDescent="0.25">
      <c r="A86" s="24"/>
    </row>
    <row r="87" spans="1:1" ht="20.100000000000001" customHeight="1" thickTop="1" x14ac:dyDescent="0.2"/>
  </sheetData>
  <sortState xmlns:xlrd2="http://schemas.microsoft.com/office/spreadsheetml/2017/richdata2" ref="A39:N58">
    <sortCondition ref="A40"/>
  </sortState>
  <mergeCells count="94">
    <mergeCell ref="A62:A63"/>
    <mergeCell ref="B62:B63"/>
    <mergeCell ref="C62:C63"/>
    <mergeCell ref="D62:H63"/>
    <mergeCell ref="D64:H64"/>
    <mergeCell ref="BW7:BX8"/>
    <mergeCell ref="BY7:BZ8"/>
    <mergeCell ref="CA7:CB8"/>
    <mergeCell ref="BG36:BH37"/>
    <mergeCell ref="BI36:BJ37"/>
    <mergeCell ref="BK36:BL37"/>
    <mergeCell ref="BM36:BN37"/>
    <mergeCell ref="BO36:BP37"/>
    <mergeCell ref="BQ36:BR37"/>
    <mergeCell ref="BS36:BT37"/>
    <mergeCell ref="BU36:BV37"/>
    <mergeCell ref="BW36:BX37"/>
    <mergeCell ref="BY36:BZ37"/>
    <mergeCell ref="B1:D2"/>
    <mergeCell ref="BG7:BH8"/>
    <mergeCell ref="BI7:BJ8"/>
    <mergeCell ref="BK7:BL8"/>
    <mergeCell ref="BM7:BN8"/>
    <mergeCell ref="AW4:CD6"/>
    <mergeCell ref="AU7:AV8"/>
    <mergeCell ref="AW7:AX8"/>
    <mergeCell ref="AY7:AZ8"/>
    <mergeCell ref="BA7:BB8"/>
    <mergeCell ref="AK4:AV6"/>
    <mergeCell ref="AK7:AL8"/>
    <mergeCell ref="AM7:AN8"/>
    <mergeCell ref="AO7:AP8"/>
    <mergeCell ref="AQ7:AR8"/>
    <mergeCell ref="AS7:AT8"/>
    <mergeCell ref="A37:A38"/>
    <mergeCell ref="AY36:AZ37"/>
    <mergeCell ref="BA36:BB37"/>
    <mergeCell ref="BC36:BD37"/>
    <mergeCell ref="BE36:BF37"/>
    <mergeCell ref="AB36:AC37"/>
    <mergeCell ref="AD36:AE37"/>
    <mergeCell ref="AF36:AG37"/>
    <mergeCell ref="AH36:AI37"/>
    <mergeCell ref="H36:I37"/>
    <mergeCell ref="J36:K37"/>
    <mergeCell ref="L36:M37"/>
    <mergeCell ref="N36:O37"/>
    <mergeCell ref="P36:Q37"/>
    <mergeCell ref="B36:C37"/>
    <mergeCell ref="D36:E37"/>
    <mergeCell ref="CC36:CD37"/>
    <mergeCell ref="BC7:BD8"/>
    <mergeCell ref="BE7:BF8"/>
    <mergeCell ref="CC7:CD8"/>
    <mergeCell ref="AK36:AL37"/>
    <mergeCell ref="AM36:AN37"/>
    <mergeCell ref="AO36:AP37"/>
    <mergeCell ref="AQ36:AR37"/>
    <mergeCell ref="AS36:AT37"/>
    <mergeCell ref="AU36:AV37"/>
    <mergeCell ref="AW36:AX37"/>
    <mergeCell ref="BO7:BP8"/>
    <mergeCell ref="BQ7:BR8"/>
    <mergeCell ref="BS7:BT8"/>
    <mergeCell ref="BU7:BV8"/>
    <mergeCell ref="CA36:CB37"/>
    <mergeCell ref="AJ8:AJ9"/>
    <mergeCell ref="AJ37:AJ38"/>
    <mergeCell ref="R36:S37"/>
    <mergeCell ref="T36:U37"/>
    <mergeCell ref="V36:W37"/>
    <mergeCell ref="X36:Y37"/>
    <mergeCell ref="Z36:AA37"/>
    <mergeCell ref="F36:G37"/>
    <mergeCell ref="X7:Y8"/>
    <mergeCell ref="P7:Q8"/>
    <mergeCell ref="R7:S8"/>
    <mergeCell ref="T7:U8"/>
    <mergeCell ref="V7:W8"/>
    <mergeCell ref="F7:G8"/>
    <mergeCell ref="H7:I8"/>
    <mergeCell ref="J7:K8"/>
    <mergeCell ref="L7:M8"/>
    <mergeCell ref="N7:O8"/>
    <mergeCell ref="X4:AI6"/>
    <mergeCell ref="D4:W6"/>
    <mergeCell ref="D7:E8"/>
    <mergeCell ref="A8:A9"/>
    <mergeCell ref="Z7:AA8"/>
    <mergeCell ref="AB7:AC8"/>
    <mergeCell ref="AD7:AE8"/>
    <mergeCell ref="AF7:AG8"/>
    <mergeCell ref="AH7:AI8"/>
    <mergeCell ref="B7:C8"/>
  </mergeCells>
  <hyperlinks>
    <hyperlink ref="B1" location="'Competitions Dashboard'!A1" display=" COMPETITIONS DASHBOARD" xr:uid="{31D48123-FD2E-464A-8081-75BBDDFB7850}"/>
    <hyperlink ref="F7:G8" location="'Men''s Premier Division'!A1" display="PREMIER DIVISION" xr:uid="{7F781BDA-8010-48FA-B905-F87409F6E93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orientation="landscape" r:id="rId1"/>
  <colBreaks count="1" manualBreakCount="1">
    <brk id="35" max="5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85531-284D-40B0-8ED9-48FB83BB1C0C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94639-5271-400A-8C5E-9A45CE258B71}">
  <dimension ref="A1:G92"/>
  <sheetViews>
    <sheetView showGridLines="0" zoomScaleNormal="100" workbookViewId="0">
      <pane xSplit="1" ySplit="6" topLeftCell="B29" activePane="bottomRight" state="frozen"/>
      <selection activeCell="D41" sqref="D41"/>
      <selection pane="topRight" activeCell="D41" sqref="D41"/>
      <selection pane="bottomLeft" activeCell="D41" sqref="D41"/>
      <selection pane="bottomRight" activeCell="C51" sqref="C51"/>
    </sheetView>
  </sheetViews>
  <sheetFormatPr defaultColWidth="9.140625" defaultRowHeight="16.5" x14ac:dyDescent="0.3"/>
  <cols>
    <col min="1" max="1" width="8.7109375" style="46" customWidth="1"/>
    <col min="2" max="4" width="30.5703125" style="47" customWidth="1"/>
    <col min="5" max="5" width="30.5703125" style="48" customWidth="1"/>
    <col min="6" max="7" width="40.7109375" style="48" customWidth="1"/>
    <col min="8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  <c r="F2" s="130"/>
      <c r="G2" s="130"/>
    </row>
    <row r="3" spans="1:7" s="135" customFormat="1" ht="9.9499999999999993" customHeight="1" x14ac:dyDescent="0.25">
      <c r="A3" s="51"/>
      <c r="B3" s="150"/>
      <c r="C3" s="313"/>
      <c r="D3" s="313"/>
      <c r="E3" s="52"/>
      <c r="F3" s="52"/>
      <c r="G3" s="52"/>
    </row>
    <row r="4" spans="1:7" ht="39.950000000000003" customHeight="1" x14ac:dyDescent="0.3">
      <c r="A4" s="88"/>
      <c r="B4" s="312" t="s">
        <v>247</v>
      </c>
      <c r="C4" s="312"/>
      <c r="D4" s="311"/>
      <c r="E4" s="311"/>
      <c r="F4" s="89"/>
      <c r="G4" s="89"/>
    </row>
    <row r="5" spans="1:7" ht="9.9499999999999993" customHeight="1" x14ac:dyDescent="0.3">
      <c r="A5" s="88"/>
    </row>
    <row r="6" spans="1:7" x14ac:dyDescent="0.3">
      <c r="B6" s="94" t="s">
        <v>248</v>
      </c>
      <c r="C6" s="50"/>
      <c r="D6" s="50"/>
      <c r="E6" s="50"/>
      <c r="F6" s="50"/>
      <c r="G6" s="50"/>
    </row>
    <row r="7" spans="1:7" ht="20.100000000000001" customHeight="1" x14ac:dyDescent="0.3">
      <c r="A7" s="51">
        <v>1984</v>
      </c>
      <c r="B7" s="54" t="s">
        <v>237</v>
      </c>
      <c r="C7" s="54"/>
      <c r="D7" s="55"/>
    </row>
    <row r="8" spans="1:7" s="52" customFormat="1" ht="20.100000000000001" customHeight="1" x14ac:dyDescent="0.25">
      <c r="A8" s="51">
        <v>1985</v>
      </c>
      <c r="B8" s="55" t="s">
        <v>194</v>
      </c>
      <c r="C8" s="55"/>
      <c r="D8" s="55"/>
    </row>
    <row r="9" spans="1:7" s="52" customFormat="1" ht="20.100000000000001" customHeight="1" x14ac:dyDescent="0.25">
      <c r="A9" s="51">
        <v>1986</v>
      </c>
      <c r="B9" s="55" t="s">
        <v>194</v>
      </c>
      <c r="C9" s="55"/>
      <c r="D9" s="55"/>
    </row>
    <row r="10" spans="1:7" s="52" customFormat="1" ht="20.100000000000001" customHeight="1" x14ac:dyDescent="0.25">
      <c r="A10" s="51">
        <v>1987</v>
      </c>
      <c r="B10" s="55" t="s">
        <v>194</v>
      </c>
      <c r="C10" s="55"/>
      <c r="D10" s="55"/>
    </row>
    <row r="11" spans="1:7" s="52" customFormat="1" ht="20.100000000000001" customHeight="1" x14ac:dyDescent="0.25">
      <c r="A11" s="51">
        <v>1988</v>
      </c>
      <c r="B11" s="55" t="s">
        <v>194</v>
      </c>
      <c r="C11" s="55"/>
      <c r="D11" s="55"/>
    </row>
    <row r="12" spans="1:7" s="52" customFormat="1" ht="20.100000000000001" customHeight="1" x14ac:dyDescent="0.25">
      <c r="A12" s="51">
        <v>1989</v>
      </c>
      <c r="B12" s="55" t="s">
        <v>196</v>
      </c>
      <c r="C12" s="55"/>
      <c r="D12" s="55"/>
    </row>
    <row r="13" spans="1:7" s="52" customFormat="1" ht="20.100000000000001" customHeight="1" x14ac:dyDescent="0.25">
      <c r="A13" s="51">
        <v>1990</v>
      </c>
      <c r="B13" s="55" t="s">
        <v>249</v>
      </c>
      <c r="C13" s="55"/>
      <c r="D13" s="55"/>
    </row>
    <row r="14" spans="1:7" s="52" customFormat="1" ht="20.100000000000001" customHeight="1" x14ac:dyDescent="0.25">
      <c r="A14" s="51"/>
      <c r="B14" s="55" t="s">
        <v>250</v>
      </c>
      <c r="C14" s="55"/>
    </row>
    <row r="15" spans="1:7" s="52" customFormat="1" ht="20.100000000000001" customHeight="1" x14ac:dyDescent="0.25">
      <c r="A15" s="51">
        <v>1991</v>
      </c>
      <c r="B15" s="55" t="s">
        <v>194</v>
      </c>
      <c r="C15" s="55"/>
      <c r="D15" s="55"/>
    </row>
    <row r="16" spans="1:7" s="52" customFormat="1" ht="20.100000000000001" customHeight="1" x14ac:dyDescent="0.25">
      <c r="A16" s="51">
        <v>1992</v>
      </c>
      <c r="B16" s="55" t="s">
        <v>174</v>
      </c>
      <c r="C16" s="55"/>
      <c r="D16" s="55"/>
    </row>
    <row r="17" spans="1:4" s="52" customFormat="1" ht="20.100000000000001" customHeight="1" x14ac:dyDescent="0.25">
      <c r="A17" s="51">
        <v>1993</v>
      </c>
      <c r="B17" s="55" t="s">
        <v>176</v>
      </c>
      <c r="C17" s="55"/>
      <c r="D17" s="55"/>
    </row>
    <row r="18" spans="1:4" s="52" customFormat="1" ht="20.100000000000001" customHeight="1" x14ac:dyDescent="0.25">
      <c r="A18" s="51">
        <v>1994</v>
      </c>
      <c r="B18" s="55" t="s">
        <v>184</v>
      </c>
      <c r="C18" s="55"/>
      <c r="D18" s="55"/>
    </row>
    <row r="19" spans="1:4" s="52" customFormat="1" ht="20.100000000000001" customHeight="1" x14ac:dyDescent="0.25">
      <c r="A19" s="51">
        <v>1995</v>
      </c>
      <c r="B19" s="55" t="s">
        <v>249</v>
      </c>
      <c r="C19" s="55"/>
      <c r="D19" s="55"/>
    </row>
    <row r="20" spans="1:4" s="52" customFormat="1" ht="20.100000000000001" customHeight="1" x14ac:dyDescent="0.25">
      <c r="A20" s="51"/>
      <c r="B20" s="55" t="s">
        <v>251</v>
      </c>
      <c r="C20" s="55"/>
      <c r="D20" s="55"/>
    </row>
    <row r="21" spans="1:4" s="52" customFormat="1" ht="20.100000000000001" customHeight="1" x14ac:dyDescent="0.25">
      <c r="A21" s="51">
        <v>1996</v>
      </c>
      <c r="B21" s="55" t="s">
        <v>192</v>
      </c>
      <c r="C21" s="55"/>
      <c r="D21" s="55"/>
    </row>
    <row r="22" spans="1:4" s="52" customFormat="1" ht="20.100000000000001" customHeight="1" x14ac:dyDescent="0.25">
      <c r="A22" s="51">
        <v>1997</v>
      </c>
      <c r="B22" s="55" t="s">
        <v>176</v>
      </c>
      <c r="C22" s="55"/>
      <c r="D22" s="55"/>
    </row>
    <row r="23" spans="1:4" s="52" customFormat="1" ht="20.100000000000001" customHeight="1" x14ac:dyDescent="0.25">
      <c r="A23" s="51">
        <v>1998</v>
      </c>
      <c r="B23" s="55" t="s">
        <v>192</v>
      </c>
      <c r="C23" s="55"/>
      <c r="D23" s="55"/>
    </row>
    <row r="24" spans="1:4" s="52" customFormat="1" ht="20.100000000000001" customHeight="1" x14ac:dyDescent="0.25">
      <c r="A24" s="51">
        <v>1999</v>
      </c>
      <c r="B24" s="55" t="s">
        <v>192</v>
      </c>
      <c r="C24" s="55"/>
      <c r="D24" s="55"/>
    </row>
    <row r="25" spans="1:4" s="52" customFormat="1" ht="20.100000000000001" customHeight="1" x14ac:dyDescent="0.25">
      <c r="A25" s="51">
        <v>2000</v>
      </c>
      <c r="B25" s="55" t="s">
        <v>192</v>
      </c>
      <c r="C25" s="55"/>
      <c r="D25" s="55"/>
    </row>
    <row r="26" spans="1:4" s="52" customFormat="1" ht="20.100000000000001" customHeight="1" x14ac:dyDescent="0.25">
      <c r="A26" s="51">
        <v>2001</v>
      </c>
      <c r="B26" s="55" t="s">
        <v>186</v>
      </c>
      <c r="C26" s="55"/>
      <c r="D26" s="55"/>
    </row>
    <row r="27" spans="1:4" s="52" customFormat="1" ht="20.100000000000001" customHeight="1" x14ac:dyDescent="0.25">
      <c r="A27" s="51">
        <v>2002</v>
      </c>
      <c r="B27" s="55" t="s">
        <v>178</v>
      </c>
      <c r="C27" s="55"/>
      <c r="D27" s="55"/>
    </row>
    <row r="28" spans="1:4" s="52" customFormat="1" ht="20.100000000000001" customHeight="1" x14ac:dyDescent="0.25">
      <c r="A28" s="51">
        <v>2003</v>
      </c>
      <c r="B28" s="55" t="s">
        <v>252</v>
      </c>
      <c r="C28" s="55"/>
      <c r="D28" s="55"/>
    </row>
    <row r="29" spans="1:4" s="52" customFormat="1" ht="20.100000000000001" customHeight="1" x14ac:dyDescent="0.25">
      <c r="A29" s="51"/>
      <c r="B29" s="55" t="s">
        <v>253</v>
      </c>
      <c r="C29" s="55"/>
      <c r="D29" s="55"/>
    </row>
    <row r="30" spans="1:4" s="52" customFormat="1" ht="20.100000000000001" customHeight="1" x14ac:dyDescent="0.25">
      <c r="A30" s="51">
        <v>2004</v>
      </c>
      <c r="B30" s="55" t="s">
        <v>192</v>
      </c>
      <c r="C30" s="55"/>
      <c r="D30" s="55"/>
    </row>
    <row r="31" spans="1:4" s="52" customFormat="1" ht="20.100000000000001" customHeight="1" x14ac:dyDescent="0.25">
      <c r="A31" s="51">
        <v>2005</v>
      </c>
      <c r="B31" s="55" t="s">
        <v>172</v>
      </c>
      <c r="C31" s="55"/>
      <c r="D31" s="55"/>
    </row>
    <row r="32" spans="1:4" s="52" customFormat="1" ht="20.100000000000001" customHeight="1" x14ac:dyDescent="0.25">
      <c r="A32" s="51">
        <v>2006</v>
      </c>
      <c r="B32" s="55" t="s">
        <v>192</v>
      </c>
      <c r="C32" s="55"/>
      <c r="D32" s="55"/>
    </row>
    <row r="33" spans="1:4" s="52" customFormat="1" ht="20.100000000000001" customHeight="1" x14ac:dyDescent="0.25">
      <c r="A33" s="51">
        <v>2007</v>
      </c>
      <c r="B33" s="55" t="s">
        <v>194</v>
      </c>
      <c r="C33" s="55"/>
      <c r="D33" s="55"/>
    </row>
    <row r="34" spans="1:4" s="52" customFormat="1" ht="20.100000000000001" customHeight="1" x14ac:dyDescent="0.25">
      <c r="A34" s="51">
        <v>2008</v>
      </c>
      <c r="B34" s="55" t="s">
        <v>192</v>
      </c>
      <c r="C34" s="55"/>
      <c r="D34" s="55"/>
    </row>
    <row r="35" spans="1:4" s="52" customFormat="1" ht="20.100000000000001" customHeight="1" x14ac:dyDescent="0.25">
      <c r="A35" s="51">
        <v>2009</v>
      </c>
      <c r="B35" s="55" t="s">
        <v>192</v>
      </c>
      <c r="C35" s="55"/>
      <c r="D35" s="55"/>
    </row>
    <row r="36" spans="1:4" s="52" customFormat="1" ht="20.100000000000001" customHeight="1" x14ac:dyDescent="0.25">
      <c r="A36" s="51">
        <v>2010</v>
      </c>
      <c r="B36" s="55" t="s">
        <v>192</v>
      </c>
      <c r="C36" s="55"/>
      <c r="D36" s="55"/>
    </row>
    <row r="37" spans="1:4" s="52" customFormat="1" ht="20.100000000000001" customHeight="1" x14ac:dyDescent="0.25">
      <c r="A37" s="51">
        <v>2011</v>
      </c>
      <c r="B37" s="55" t="s">
        <v>176</v>
      </c>
      <c r="C37" s="55"/>
      <c r="D37" s="55"/>
    </row>
    <row r="38" spans="1:4" s="52" customFormat="1" ht="20.100000000000001" customHeight="1" x14ac:dyDescent="0.25">
      <c r="A38" s="51">
        <v>2012</v>
      </c>
      <c r="B38" s="55" t="s">
        <v>184</v>
      </c>
      <c r="C38" s="55"/>
      <c r="D38" s="55"/>
    </row>
    <row r="39" spans="1:4" s="52" customFormat="1" ht="20.100000000000001" customHeight="1" x14ac:dyDescent="0.25">
      <c r="A39" s="51">
        <v>2013</v>
      </c>
      <c r="B39" s="55" t="s">
        <v>194</v>
      </c>
      <c r="C39" s="55"/>
      <c r="D39" s="55"/>
    </row>
    <row r="40" spans="1:4" s="52" customFormat="1" ht="20.100000000000001" customHeight="1" x14ac:dyDescent="0.25">
      <c r="A40" s="51">
        <v>2014</v>
      </c>
      <c r="B40" s="55" t="s">
        <v>192</v>
      </c>
      <c r="C40" s="55"/>
      <c r="D40" s="55"/>
    </row>
    <row r="41" spans="1:4" s="52" customFormat="1" ht="20.100000000000001" customHeight="1" x14ac:dyDescent="0.25">
      <c r="A41" s="51">
        <v>2015</v>
      </c>
      <c r="B41" s="55" t="s">
        <v>178</v>
      </c>
      <c r="C41" s="55"/>
      <c r="D41" s="55"/>
    </row>
    <row r="42" spans="1:4" s="52" customFormat="1" ht="20.100000000000001" customHeight="1" x14ac:dyDescent="0.25">
      <c r="A42" s="51">
        <v>2016</v>
      </c>
      <c r="B42" s="55" t="s">
        <v>192</v>
      </c>
      <c r="C42" s="55"/>
      <c r="D42" s="55"/>
    </row>
    <row r="43" spans="1:4" s="52" customFormat="1" ht="20.100000000000001" customHeight="1" x14ac:dyDescent="0.25">
      <c r="A43" s="51">
        <v>2017</v>
      </c>
      <c r="B43" s="55" t="s">
        <v>197</v>
      </c>
      <c r="C43" s="55"/>
      <c r="D43" s="55"/>
    </row>
    <row r="44" spans="1:4" s="52" customFormat="1" ht="20.100000000000001" customHeight="1" x14ac:dyDescent="0.25">
      <c r="A44" s="51">
        <v>2018</v>
      </c>
      <c r="B44" s="55" t="s">
        <v>172</v>
      </c>
      <c r="C44" s="55"/>
      <c r="D44" s="55"/>
    </row>
    <row r="45" spans="1:4" s="52" customFormat="1" ht="20.100000000000001" customHeight="1" x14ac:dyDescent="0.25">
      <c r="A45" s="51">
        <v>2019</v>
      </c>
      <c r="B45" s="55" t="s">
        <v>178</v>
      </c>
      <c r="C45" s="55"/>
      <c r="D45" s="55"/>
    </row>
    <row r="46" spans="1:4" s="52" customFormat="1" ht="20.100000000000001" customHeight="1" x14ac:dyDescent="0.25">
      <c r="A46" s="51">
        <f>IF(B45&gt;"",MAX(A$1:A45)+1,"")</f>
        <v>2020</v>
      </c>
      <c r="B46" s="55" t="s">
        <v>927</v>
      </c>
      <c r="C46" s="55"/>
      <c r="D46" s="55"/>
    </row>
    <row r="47" spans="1:4" s="52" customFormat="1" ht="20.100000000000001" customHeight="1" x14ac:dyDescent="0.25">
      <c r="A47" s="51">
        <f>IF(B46&gt;"",MAX(A$1:A46)+1,"")</f>
        <v>2021</v>
      </c>
      <c r="B47" s="55" t="s">
        <v>192</v>
      </c>
      <c r="C47" s="55"/>
      <c r="D47" s="55"/>
    </row>
    <row r="48" spans="1:4" s="52" customFormat="1" ht="20.100000000000001" customHeight="1" x14ac:dyDescent="0.25">
      <c r="A48" s="51">
        <f>IF(B47&gt;"",MAX(A$1:A47)+1,"")</f>
        <v>2022</v>
      </c>
      <c r="B48" s="55" t="s">
        <v>172</v>
      </c>
      <c r="C48" s="55"/>
      <c r="D48" s="55"/>
    </row>
    <row r="49" spans="1:4" s="52" customFormat="1" ht="20.100000000000001" customHeight="1" x14ac:dyDescent="0.25">
      <c r="A49" s="51">
        <f>IF(B48&gt;"",MAX(A$1:A48)+1,"")</f>
        <v>2023</v>
      </c>
      <c r="B49" s="55" t="s">
        <v>178</v>
      </c>
      <c r="C49" s="55"/>
      <c r="D49" s="55"/>
    </row>
    <row r="50" spans="1:4" s="52" customFormat="1" ht="20.100000000000001" customHeight="1" x14ac:dyDescent="0.25">
      <c r="A50" s="51">
        <f>IF(B49&gt;"",MAX(A$1:A49)+1,"")</f>
        <v>2024</v>
      </c>
      <c r="B50" s="55" t="s">
        <v>172</v>
      </c>
      <c r="C50" s="55"/>
      <c r="D50" s="55"/>
    </row>
    <row r="51" spans="1:4" s="52" customFormat="1" ht="20.100000000000001" customHeight="1" x14ac:dyDescent="0.25">
      <c r="A51" s="51">
        <f>IF(B50&gt;"",MAX(A$1:A50)+1,"")</f>
        <v>2025</v>
      </c>
      <c r="B51" s="55" t="s">
        <v>178</v>
      </c>
      <c r="C51" s="55"/>
      <c r="D51" s="55"/>
    </row>
    <row r="52" spans="1:4" s="52" customFormat="1" ht="20.100000000000001" customHeight="1" x14ac:dyDescent="0.25">
      <c r="A52" s="51">
        <f>IF(B51&gt;"",MAX(A$1:A51)+1,"")</f>
        <v>2026</v>
      </c>
      <c r="B52" s="55"/>
      <c r="C52" s="55"/>
      <c r="D52" s="55"/>
    </row>
    <row r="53" spans="1:4" s="52" customFormat="1" ht="20.100000000000001" customHeight="1" x14ac:dyDescent="0.25">
      <c r="A53" s="51" t="str">
        <f>IF(B52&gt;"",MAX(A$1:A52)+1,"")</f>
        <v/>
      </c>
      <c r="B53" s="55"/>
      <c r="C53" s="55"/>
      <c r="D53" s="55"/>
    </row>
    <row r="54" spans="1:4" s="52" customFormat="1" ht="20.100000000000001" customHeight="1" x14ac:dyDescent="0.25">
      <c r="A54" s="51" t="str">
        <f>IF(B53&gt;"",MAX(A$1:A53)+1,"")</f>
        <v/>
      </c>
      <c r="B54" s="55"/>
      <c r="C54" s="55"/>
      <c r="D54" s="55"/>
    </row>
    <row r="55" spans="1:4" s="52" customFormat="1" ht="20.100000000000001" customHeight="1" x14ac:dyDescent="0.25">
      <c r="A55" s="51" t="str">
        <f>IF(B54&gt;"",MAX(A$1:A54)+1,"")</f>
        <v/>
      </c>
      <c r="B55" s="55"/>
      <c r="C55" s="55"/>
      <c r="D55" s="55"/>
    </row>
    <row r="56" spans="1:4" s="52" customFormat="1" ht="20.100000000000001" customHeight="1" x14ac:dyDescent="0.25">
      <c r="A56" s="51" t="str">
        <f>IF(B55&gt;"",MAX(A$1:A55)+1,"")</f>
        <v/>
      </c>
      <c r="B56" s="55"/>
      <c r="C56" s="55"/>
      <c r="D56" s="55"/>
    </row>
    <row r="57" spans="1:4" s="52" customFormat="1" ht="20.100000000000001" customHeight="1" x14ac:dyDescent="0.25">
      <c r="A57" s="51" t="str">
        <f>IF(B56&gt;"",MAX(A$1:A56)+1,"")</f>
        <v/>
      </c>
      <c r="B57" s="55"/>
      <c r="C57" s="55"/>
      <c r="D57" s="55"/>
    </row>
    <row r="58" spans="1:4" s="52" customFormat="1" ht="20.100000000000001" customHeight="1" x14ac:dyDescent="0.25">
      <c r="A58" s="51" t="str">
        <f>IF(B57&gt;"",MAX(A$1:A57)+1,"")</f>
        <v/>
      </c>
      <c r="B58" s="55"/>
      <c r="C58" s="55"/>
      <c r="D58" s="55"/>
    </row>
    <row r="59" spans="1:4" s="52" customFormat="1" ht="20.100000000000001" customHeight="1" x14ac:dyDescent="0.25">
      <c r="A59" s="51" t="str">
        <f>IF(B58&gt;"",MAX(A$1:A58)+1,"")</f>
        <v/>
      </c>
      <c r="B59" s="55"/>
      <c r="C59" s="55"/>
      <c r="D59" s="55"/>
    </row>
    <row r="60" spans="1:4" s="52" customFormat="1" ht="20.100000000000001" customHeight="1" x14ac:dyDescent="0.25">
      <c r="A60" s="51" t="str">
        <f>IF(B59&gt;"",MAX(A$1:A59)+1,"")</f>
        <v/>
      </c>
      <c r="B60" s="55"/>
      <c r="C60" s="55"/>
      <c r="D60" s="55"/>
    </row>
    <row r="61" spans="1:4" s="52" customFormat="1" ht="20.100000000000001" customHeight="1" x14ac:dyDescent="0.25">
      <c r="A61" s="51" t="str">
        <f>IF(B60&gt;"",MAX(A$1:A60)+1,"")</f>
        <v/>
      </c>
      <c r="B61" s="55"/>
      <c r="C61" s="55"/>
      <c r="D61" s="55"/>
    </row>
    <row r="62" spans="1:4" s="52" customFormat="1" ht="20.100000000000001" customHeight="1" x14ac:dyDescent="0.25">
      <c r="A62" s="51" t="str">
        <f>IF(B61&gt;"",MAX(A$1:A61)+1,"")</f>
        <v/>
      </c>
      <c r="B62" s="55"/>
      <c r="C62" s="55"/>
      <c r="D62" s="55"/>
    </row>
    <row r="63" spans="1:4" s="52" customFormat="1" ht="20.100000000000001" customHeight="1" x14ac:dyDescent="0.25">
      <c r="A63" s="51" t="str">
        <f>IF(B62&gt;"",MAX(A$1:A62)+1,"")</f>
        <v/>
      </c>
      <c r="B63" s="55"/>
      <c r="C63" s="55"/>
      <c r="D63" s="55"/>
    </row>
    <row r="64" spans="1:4" s="52" customFormat="1" ht="20.100000000000001" customHeight="1" x14ac:dyDescent="0.25">
      <c r="A64" s="51" t="str">
        <f>IF(B63&gt;"",MAX(A$1:A63)+1,"")</f>
        <v/>
      </c>
      <c r="B64" s="55"/>
      <c r="C64" s="55"/>
      <c r="D64" s="55"/>
    </row>
    <row r="65" spans="1:4" s="52" customFormat="1" ht="20.100000000000001" customHeight="1" x14ac:dyDescent="0.25">
      <c r="A65" s="51"/>
      <c r="B65" s="55"/>
      <c r="C65" s="55"/>
      <c r="D65" s="55"/>
    </row>
    <row r="66" spans="1:4" s="52" customFormat="1" ht="20.100000000000001" customHeight="1" x14ac:dyDescent="0.25">
      <c r="A66" s="51"/>
      <c r="B66" s="55"/>
      <c r="C66" s="55"/>
      <c r="D66" s="55"/>
    </row>
    <row r="67" spans="1:4" s="52" customFormat="1" ht="20.100000000000001" customHeight="1" x14ac:dyDescent="0.25">
      <c r="A67" s="51"/>
      <c r="B67" s="55"/>
      <c r="C67" s="55"/>
      <c r="D67" s="55"/>
    </row>
    <row r="68" spans="1:4" s="52" customFormat="1" ht="20.100000000000001" customHeight="1" x14ac:dyDescent="0.25">
      <c r="A68" s="51"/>
      <c r="B68" s="55"/>
      <c r="C68" s="55"/>
      <c r="D68" s="55"/>
    </row>
    <row r="69" spans="1:4" s="52" customFormat="1" ht="20.100000000000001" customHeight="1" x14ac:dyDescent="0.25">
      <c r="A69" s="51"/>
      <c r="B69" s="55"/>
      <c r="C69" s="55"/>
      <c r="D69" s="55"/>
    </row>
    <row r="70" spans="1:4" s="52" customFormat="1" ht="20.100000000000001" customHeight="1" x14ac:dyDescent="0.25">
      <c r="A70" s="51"/>
      <c r="B70" s="55"/>
      <c r="C70" s="55"/>
      <c r="D70" s="55"/>
    </row>
    <row r="71" spans="1:4" s="52" customFormat="1" ht="20.100000000000001" customHeight="1" x14ac:dyDescent="0.25">
      <c r="A71" s="51"/>
      <c r="B71" s="55"/>
      <c r="C71" s="55"/>
      <c r="D71" s="55"/>
    </row>
    <row r="72" spans="1:4" s="52" customFormat="1" ht="20.100000000000001" customHeight="1" x14ac:dyDescent="0.25">
      <c r="A72" s="51"/>
      <c r="B72" s="55"/>
      <c r="C72" s="55"/>
      <c r="D72" s="55"/>
    </row>
    <row r="73" spans="1:4" s="52" customFormat="1" ht="20.100000000000001" customHeight="1" x14ac:dyDescent="0.25">
      <c r="A73" s="51"/>
      <c r="B73" s="55"/>
      <c r="C73" s="55"/>
      <c r="D73" s="55"/>
    </row>
    <row r="74" spans="1:4" s="52" customFormat="1" ht="20.100000000000001" customHeight="1" x14ac:dyDescent="0.25">
      <c r="A74" s="51"/>
      <c r="B74" s="55"/>
      <c r="C74" s="55"/>
      <c r="D74" s="55"/>
    </row>
    <row r="75" spans="1:4" s="52" customFormat="1" ht="20.100000000000001" customHeight="1" x14ac:dyDescent="0.25">
      <c r="A75" s="51"/>
      <c r="B75" s="55"/>
      <c r="C75" s="55"/>
      <c r="D75" s="55"/>
    </row>
    <row r="76" spans="1:4" s="52" customFormat="1" ht="20.100000000000001" customHeight="1" x14ac:dyDescent="0.25">
      <c r="A76" s="51"/>
      <c r="B76" s="55"/>
      <c r="C76" s="55"/>
      <c r="D76" s="55"/>
    </row>
    <row r="77" spans="1:4" s="52" customFormat="1" ht="20.100000000000001" customHeight="1" x14ac:dyDescent="0.25">
      <c r="A77" s="51"/>
      <c r="B77" s="55"/>
      <c r="C77" s="55"/>
      <c r="D77" s="55"/>
    </row>
    <row r="78" spans="1:4" s="52" customFormat="1" ht="20.100000000000001" customHeight="1" x14ac:dyDescent="0.25">
      <c r="A78" s="51"/>
      <c r="B78" s="55"/>
      <c r="C78" s="55"/>
      <c r="D78" s="55"/>
    </row>
    <row r="79" spans="1:4" s="52" customFormat="1" ht="20.100000000000001" customHeight="1" x14ac:dyDescent="0.25">
      <c r="A79" s="51"/>
      <c r="B79" s="55"/>
      <c r="C79" s="55"/>
      <c r="D79" s="55"/>
    </row>
    <row r="80" spans="1:4" s="52" customFormat="1" ht="20.100000000000001" customHeight="1" x14ac:dyDescent="0.25">
      <c r="A80" s="51"/>
      <c r="B80" s="55"/>
      <c r="C80" s="55"/>
      <c r="D80" s="55"/>
    </row>
    <row r="81" spans="1:4" s="52" customFormat="1" ht="20.100000000000001" customHeight="1" x14ac:dyDescent="0.25">
      <c r="A81" s="51"/>
      <c r="B81" s="55"/>
      <c r="C81" s="55"/>
      <c r="D81" s="55"/>
    </row>
    <row r="82" spans="1:4" s="52" customFormat="1" ht="20.100000000000001" customHeight="1" x14ac:dyDescent="0.25">
      <c r="A82" s="51"/>
      <c r="B82" s="55"/>
      <c r="C82" s="55"/>
      <c r="D82" s="55"/>
    </row>
    <row r="83" spans="1:4" s="52" customFormat="1" ht="20.100000000000001" customHeight="1" x14ac:dyDescent="0.25">
      <c r="A83" s="51"/>
      <c r="B83" s="55"/>
      <c r="C83" s="55"/>
      <c r="D83" s="55"/>
    </row>
    <row r="84" spans="1:4" s="52" customFormat="1" ht="20.100000000000001" customHeight="1" x14ac:dyDescent="0.25">
      <c r="A84" s="51"/>
      <c r="B84" s="55"/>
      <c r="C84" s="55"/>
      <c r="D84" s="55"/>
    </row>
    <row r="85" spans="1:4" s="52" customFormat="1" ht="20.100000000000001" customHeight="1" x14ac:dyDescent="0.25">
      <c r="A85" s="51"/>
      <c r="B85" s="55"/>
      <c r="C85" s="55"/>
      <c r="D85" s="55"/>
    </row>
    <row r="86" spans="1:4" s="52" customFormat="1" ht="20.100000000000001" customHeight="1" x14ac:dyDescent="0.25">
      <c r="A86" s="51"/>
      <c r="B86" s="55"/>
      <c r="C86" s="55"/>
      <c r="D86" s="55"/>
    </row>
    <row r="87" spans="1:4" s="52" customFormat="1" ht="20.100000000000001" customHeight="1" x14ac:dyDescent="0.25">
      <c r="A87" s="51"/>
      <c r="B87" s="55"/>
      <c r="C87" s="55"/>
      <c r="D87" s="55"/>
    </row>
    <row r="88" spans="1:4" s="52" customFormat="1" ht="20.100000000000001" customHeight="1" x14ac:dyDescent="0.25">
      <c r="A88" s="51"/>
      <c r="B88" s="55"/>
      <c r="C88" s="55"/>
      <c r="D88" s="55"/>
    </row>
    <row r="89" spans="1:4" s="52" customFormat="1" ht="20.100000000000001" customHeight="1" x14ac:dyDescent="0.25">
      <c r="A89" s="51"/>
      <c r="B89" s="55"/>
      <c r="C89" s="55"/>
      <c r="D89" s="55"/>
    </row>
    <row r="90" spans="1:4" x14ac:dyDescent="0.3">
      <c r="A90" s="51"/>
    </row>
    <row r="91" spans="1:4" x14ac:dyDescent="0.3">
      <c r="A91" s="51"/>
    </row>
    <row r="92" spans="1:4" x14ac:dyDescent="0.3">
      <c r="A92" s="51"/>
    </row>
  </sheetData>
  <mergeCells count="3">
    <mergeCell ref="D4:E4"/>
    <mergeCell ref="B4:C4"/>
    <mergeCell ref="C3:D3"/>
  </mergeCells>
  <hyperlinks>
    <hyperlink ref="C1" location="'Competitions Dashboard'!A1" display=" COMPETITIONS DASHBOARD" xr:uid="{81D3FD88-99E0-4442-A69F-8293E0E8ADFB}"/>
    <hyperlink ref="D1" location="'Statistics Overview'!A1" display="STATISTICS OVERVIEW" xr:uid="{267CD5CA-F77F-44F1-8092-990A06A87C49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 xml:space="preserve">&amp;L&amp;"Century Gothic,Italic"&amp;8Football Far North Coast | Historical Trophy Record&amp;R&amp;"Century Gothic,Bold"&amp;8&amp;K002060&amp;P 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A9076-EFD9-45C4-998C-79802AEF79DD}">
  <dimension ref="A1:G92"/>
  <sheetViews>
    <sheetView showGridLines="0" workbookViewId="0">
      <pane xSplit="1" ySplit="6" topLeftCell="B7" activePane="bottomRight" state="frozen"/>
      <selection activeCell="D41" sqref="D41"/>
      <selection pane="topRight" activeCell="D41" sqref="D41"/>
      <selection pane="bottomLeft" activeCell="D41" sqref="D41"/>
      <selection pane="bottomRight" activeCell="C1" sqref="C1"/>
    </sheetView>
  </sheetViews>
  <sheetFormatPr defaultColWidth="9.140625" defaultRowHeight="16.5" x14ac:dyDescent="0.3"/>
  <cols>
    <col min="1" max="1" width="8.7109375" style="46" customWidth="1"/>
    <col min="2" max="4" width="30.5703125" style="47" customWidth="1"/>
    <col min="5" max="5" width="30.5703125" style="48" customWidth="1"/>
    <col min="6" max="7" width="40.7109375" style="48" customWidth="1"/>
    <col min="8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  <c r="F2" s="130"/>
      <c r="G2" s="130"/>
    </row>
    <row r="3" spans="1:7" s="135" customFormat="1" ht="9.9499999999999993" customHeight="1" x14ac:dyDescent="0.25">
      <c r="A3" s="51"/>
      <c r="B3" s="150"/>
      <c r="C3" s="313"/>
      <c r="D3" s="313"/>
      <c r="E3" s="52"/>
      <c r="F3" s="52"/>
      <c r="G3" s="52"/>
    </row>
    <row r="4" spans="1:7" ht="39.950000000000003" customHeight="1" x14ac:dyDescent="0.3">
      <c r="A4" s="88"/>
      <c r="B4" s="312" t="s">
        <v>254</v>
      </c>
      <c r="C4" s="312"/>
      <c r="D4" s="312"/>
      <c r="E4" s="312"/>
      <c r="F4" s="89"/>
      <c r="G4" s="89"/>
    </row>
    <row r="5" spans="1:7" ht="9.9499999999999993" customHeight="1" x14ac:dyDescent="0.3">
      <c r="A5" s="88"/>
    </row>
    <row r="6" spans="1:7" x14ac:dyDescent="0.3">
      <c r="B6" s="94" t="s">
        <v>255</v>
      </c>
      <c r="C6" s="50"/>
      <c r="D6" s="50"/>
      <c r="E6" s="50"/>
      <c r="F6" s="50"/>
      <c r="G6" s="50"/>
    </row>
    <row r="7" spans="1:7" ht="20.100000000000001" customHeight="1" x14ac:dyDescent="0.3">
      <c r="A7" s="51">
        <v>2019</v>
      </c>
      <c r="B7" s="54" t="s">
        <v>194</v>
      </c>
      <c r="C7" s="54"/>
      <c r="D7" s="55"/>
    </row>
    <row r="8" spans="1:7" s="52" customFormat="1" ht="20.100000000000001" customHeight="1" x14ac:dyDescent="0.25">
      <c r="A8" s="51">
        <f>IF(B7&gt;"",MAX(A$1:A7)+1,"")</f>
        <v>2020</v>
      </c>
      <c r="B8" s="55" t="s">
        <v>927</v>
      </c>
      <c r="C8" s="55"/>
      <c r="D8" s="55"/>
    </row>
    <row r="9" spans="1:7" s="52" customFormat="1" ht="20.100000000000001" customHeight="1" x14ac:dyDescent="0.25">
      <c r="A9" s="51">
        <f>IF(B8&gt;"",MAX(A$1:A8)+1,"")</f>
        <v>2021</v>
      </c>
      <c r="B9" s="55" t="s">
        <v>927</v>
      </c>
      <c r="C9" s="55"/>
      <c r="D9" s="55"/>
    </row>
    <row r="10" spans="1:7" s="52" customFormat="1" ht="20.100000000000001" customHeight="1" x14ac:dyDescent="0.25">
      <c r="A10" s="51">
        <f>IF(B9&gt;"",MAX(A$1:A9)+1,"")</f>
        <v>2022</v>
      </c>
      <c r="B10" s="55" t="s">
        <v>1010</v>
      </c>
      <c r="C10" s="55"/>
      <c r="D10" s="55"/>
    </row>
    <row r="11" spans="1:7" s="52" customFormat="1" ht="20.100000000000001" customHeight="1" x14ac:dyDescent="0.25">
      <c r="A11" s="51">
        <f>IF(B10&gt;"",MAX(A$1:A10)+1,"")</f>
        <v>2023</v>
      </c>
      <c r="B11" s="55" t="s">
        <v>1010</v>
      </c>
      <c r="C11" s="55"/>
      <c r="D11" s="55"/>
    </row>
    <row r="12" spans="1:7" s="52" customFormat="1" ht="20.100000000000001" customHeight="1" x14ac:dyDescent="0.25">
      <c r="A12" s="51">
        <f>IF(B11&gt;"",MAX(A$1:A11)+1,"")</f>
        <v>2024</v>
      </c>
      <c r="B12" s="55" t="s">
        <v>1010</v>
      </c>
      <c r="C12" s="55"/>
      <c r="D12" s="55"/>
    </row>
    <row r="13" spans="1:7" s="52" customFormat="1" ht="20.100000000000001" customHeight="1" x14ac:dyDescent="0.25">
      <c r="A13" s="51">
        <f>IF(B12&gt;"",MAX(A$1:A12)+1,"")</f>
        <v>2025</v>
      </c>
      <c r="B13" s="55"/>
      <c r="C13" s="55"/>
      <c r="D13" s="55"/>
    </row>
    <row r="14" spans="1:7" s="52" customFormat="1" ht="20.100000000000001" customHeight="1" x14ac:dyDescent="0.25">
      <c r="A14" s="51" t="str">
        <f>IF(B13&gt;"",MAX(A$1:A13)+1,"")</f>
        <v/>
      </c>
      <c r="B14" s="55"/>
      <c r="C14" s="55"/>
      <c r="D14" s="55"/>
    </row>
    <row r="15" spans="1:7" s="52" customFormat="1" ht="20.100000000000001" customHeight="1" x14ac:dyDescent="0.25">
      <c r="A15" s="51" t="str">
        <f>IF(B14&gt;"",MAX(A$1:A14)+1,"")</f>
        <v/>
      </c>
      <c r="B15" s="55"/>
      <c r="C15" s="55"/>
      <c r="D15" s="55"/>
    </row>
    <row r="16" spans="1:7" s="52" customFormat="1" ht="20.100000000000001" customHeight="1" x14ac:dyDescent="0.25">
      <c r="A16" s="51" t="str">
        <f>IF(B15&gt;"",MAX(A$1:A15)+1,"")</f>
        <v/>
      </c>
      <c r="B16" s="55"/>
      <c r="C16" s="55"/>
      <c r="D16" s="55"/>
    </row>
    <row r="17" spans="1:4" s="52" customFormat="1" ht="20.100000000000001" customHeight="1" x14ac:dyDescent="0.25">
      <c r="A17" s="51" t="str">
        <f>IF(B16&gt;"",MAX(A$1:A16)+1,"")</f>
        <v/>
      </c>
      <c r="B17" s="55"/>
      <c r="C17" s="55"/>
      <c r="D17" s="55"/>
    </row>
    <row r="18" spans="1:4" s="52" customFormat="1" ht="20.100000000000001" customHeight="1" x14ac:dyDescent="0.25">
      <c r="A18" s="51" t="str">
        <f>IF(B17&gt;"",MAX(A$1:A17)+1,"")</f>
        <v/>
      </c>
      <c r="B18" s="55"/>
      <c r="C18" s="55"/>
      <c r="D18" s="55"/>
    </row>
    <row r="19" spans="1:4" s="52" customFormat="1" ht="20.100000000000001" customHeight="1" x14ac:dyDescent="0.25">
      <c r="A19" s="51" t="str">
        <f>IF(B18&gt;"",MAX(A$1:A18)+1,"")</f>
        <v/>
      </c>
      <c r="B19" s="55"/>
      <c r="C19" s="55"/>
      <c r="D19" s="55"/>
    </row>
    <row r="20" spans="1:4" s="52" customFormat="1" ht="20.100000000000001" customHeight="1" x14ac:dyDescent="0.25">
      <c r="A20" s="51" t="str">
        <f>IF(B19&gt;"",MAX(A$1:A19)+1,"")</f>
        <v/>
      </c>
      <c r="B20" s="55"/>
      <c r="C20" s="55"/>
      <c r="D20" s="55"/>
    </row>
    <row r="21" spans="1:4" s="52" customFormat="1" ht="20.100000000000001" customHeight="1" x14ac:dyDescent="0.25">
      <c r="A21" s="51" t="str">
        <f>IF(B20&gt;"",MAX(A$1:A20)+1,"")</f>
        <v/>
      </c>
      <c r="B21" s="55"/>
      <c r="C21" s="55"/>
      <c r="D21" s="55"/>
    </row>
    <row r="22" spans="1:4" s="52" customFormat="1" ht="20.100000000000001" customHeight="1" x14ac:dyDescent="0.25">
      <c r="A22" s="51" t="str">
        <f>IF(B21&gt;"",MAX(A$1:A21)+1,"")</f>
        <v/>
      </c>
      <c r="B22" s="55"/>
      <c r="C22" s="55"/>
      <c r="D22" s="55"/>
    </row>
    <row r="23" spans="1:4" s="52" customFormat="1" ht="20.100000000000001" customHeight="1" x14ac:dyDescent="0.25">
      <c r="A23" s="51" t="str">
        <f>IF(B22&gt;"",MAX(A$1:A22)+1,"")</f>
        <v/>
      </c>
      <c r="B23" s="55"/>
      <c r="C23" s="55"/>
      <c r="D23" s="55"/>
    </row>
    <row r="24" spans="1:4" s="52" customFormat="1" ht="20.100000000000001" customHeight="1" x14ac:dyDescent="0.25">
      <c r="A24" s="51" t="str">
        <f>IF(B23&gt;"",MAX(A$1:A23)+1,"")</f>
        <v/>
      </c>
      <c r="B24" s="55"/>
      <c r="C24" s="55"/>
      <c r="D24" s="55"/>
    </row>
    <row r="25" spans="1:4" s="52" customFormat="1" ht="20.100000000000001" customHeight="1" x14ac:dyDescent="0.25">
      <c r="A25" s="51" t="str">
        <f>IF(B24&gt;"",MAX(A$1:A24)+1,"")</f>
        <v/>
      </c>
      <c r="B25" s="55"/>
      <c r="C25" s="55"/>
      <c r="D25" s="55"/>
    </row>
    <row r="26" spans="1:4" s="52" customFormat="1" ht="20.100000000000001" customHeight="1" x14ac:dyDescent="0.25">
      <c r="A26" s="51" t="str">
        <f>IF(B25&gt;"",MAX(A$1:A25)+1,"")</f>
        <v/>
      </c>
      <c r="B26" s="55"/>
      <c r="C26" s="55"/>
      <c r="D26" s="55"/>
    </row>
    <row r="27" spans="1:4" s="52" customFormat="1" ht="20.100000000000001" customHeight="1" x14ac:dyDescent="0.25">
      <c r="A27" s="51"/>
      <c r="B27" s="55"/>
      <c r="C27" s="55"/>
      <c r="D27" s="55"/>
    </row>
    <row r="28" spans="1:4" s="52" customFormat="1" ht="20.100000000000001" customHeight="1" x14ac:dyDescent="0.25">
      <c r="A28" s="51"/>
      <c r="B28" s="55"/>
      <c r="C28" s="55"/>
      <c r="D28" s="55"/>
    </row>
    <row r="29" spans="1:4" s="52" customFormat="1" ht="20.100000000000001" customHeight="1" x14ac:dyDescent="0.25">
      <c r="A29" s="51"/>
      <c r="B29" s="55"/>
      <c r="C29" s="55"/>
      <c r="D29" s="55"/>
    </row>
    <row r="30" spans="1:4" s="52" customFormat="1" ht="20.100000000000001" customHeight="1" x14ac:dyDescent="0.25">
      <c r="A30" s="51"/>
      <c r="B30" s="55"/>
      <c r="C30" s="55"/>
      <c r="D30" s="55"/>
    </row>
    <row r="31" spans="1:4" s="52" customFormat="1" ht="20.100000000000001" customHeight="1" x14ac:dyDescent="0.25">
      <c r="A31" s="51"/>
      <c r="B31" s="55"/>
      <c r="C31" s="55"/>
      <c r="D31" s="55"/>
    </row>
    <row r="32" spans="1:4" s="52" customFormat="1" ht="20.100000000000001" customHeight="1" x14ac:dyDescent="0.25">
      <c r="A32" s="51"/>
      <c r="B32" s="55"/>
      <c r="C32" s="55"/>
      <c r="D32" s="55"/>
    </row>
    <row r="33" spans="1:4" s="52" customFormat="1" ht="20.100000000000001" customHeight="1" x14ac:dyDescent="0.25">
      <c r="A33" s="51"/>
      <c r="B33" s="55"/>
      <c r="C33" s="55"/>
      <c r="D33" s="55"/>
    </row>
    <row r="34" spans="1:4" s="52" customFormat="1" ht="20.100000000000001" customHeight="1" x14ac:dyDescent="0.25">
      <c r="A34" s="51"/>
      <c r="B34" s="55"/>
      <c r="C34" s="55"/>
      <c r="D34" s="55"/>
    </row>
    <row r="35" spans="1:4" s="52" customFormat="1" ht="20.100000000000001" customHeight="1" x14ac:dyDescent="0.25">
      <c r="A35" s="51"/>
      <c r="B35" s="55"/>
      <c r="C35" s="55"/>
      <c r="D35" s="55"/>
    </row>
    <row r="36" spans="1:4" s="52" customFormat="1" ht="20.100000000000001" customHeight="1" x14ac:dyDescent="0.25">
      <c r="A36" s="51"/>
      <c r="B36" s="55"/>
      <c r="C36" s="55"/>
      <c r="D36" s="55"/>
    </row>
    <row r="37" spans="1:4" s="52" customFormat="1" ht="20.100000000000001" customHeight="1" x14ac:dyDescent="0.25">
      <c r="A37" s="51"/>
      <c r="B37" s="55"/>
      <c r="C37" s="55"/>
      <c r="D37" s="55"/>
    </row>
    <row r="38" spans="1:4" s="52" customFormat="1" ht="20.100000000000001" customHeight="1" x14ac:dyDescent="0.25">
      <c r="A38" s="51"/>
      <c r="B38" s="55"/>
      <c r="C38" s="55"/>
      <c r="D38" s="55"/>
    </row>
    <row r="39" spans="1:4" s="52" customFormat="1" ht="20.100000000000001" customHeight="1" x14ac:dyDescent="0.25">
      <c r="A39" s="51"/>
      <c r="B39" s="55"/>
      <c r="C39" s="55"/>
      <c r="D39" s="55"/>
    </row>
    <row r="40" spans="1:4" s="52" customFormat="1" ht="20.100000000000001" customHeight="1" x14ac:dyDescent="0.25">
      <c r="A40" s="51"/>
      <c r="B40" s="55"/>
      <c r="C40" s="55"/>
      <c r="D40" s="55"/>
    </row>
    <row r="41" spans="1:4" s="52" customFormat="1" ht="20.100000000000001" customHeight="1" x14ac:dyDescent="0.25">
      <c r="A41" s="51"/>
      <c r="B41" s="55"/>
      <c r="C41" s="55"/>
      <c r="D41" s="55"/>
    </row>
    <row r="42" spans="1:4" s="52" customFormat="1" ht="20.100000000000001" customHeight="1" x14ac:dyDescent="0.25">
      <c r="A42" s="51"/>
      <c r="B42" s="55"/>
      <c r="C42" s="55"/>
      <c r="D42" s="55"/>
    </row>
    <row r="43" spans="1:4" s="52" customFormat="1" ht="20.100000000000001" customHeight="1" x14ac:dyDescent="0.25">
      <c r="A43" s="51"/>
      <c r="B43" s="55"/>
      <c r="C43" s="55"/>
      <c r="D43" s="55"/>
    </row>
    <row r="44" spans="1:4" s="52" customFormat="1" ht="20.100000000000001" customHeight="1" x14ac:dyDescent="0.25">
      <c r="A44" s="51"/>
      <c r="B44" s="55"/>
      <c r="C44" s="55"/>
      <c r="D44" s="55"/>
    </row>
    <row r="45" spans="1:4" s="52" customFormat="1" ht="20.100000000000001" customHeight="1" x14ac:dyDescent="0.25">
      <c r="A45" s="51"/>
      <c r="B45" s="55"/>
      <c r="C45" s="55"/>
      <c r="D45" s="55"/>
    </row>
    <row r="46" spans="1:4" s="52" customFormat="1" ht="20.100000000000001" customHeight="1" x14ac:dyDescent="0.25">
      <c r="A46" s="51"/>
      <c r="B46" s="55"/>
      <c r="C46" s="55"/>
      <c r="D46" s="55"/>
    </row>
    <row r="47" spans="1:4" s="52" customFormat="1" ht="20.100000000000001" customHeight="1" x14ac:dyDescent="0.25">
      <c r="A47" s="51"/>
      <c r="B47" s="55"/>
      <c r="C47" s="55"/>
      <c r="D47" s="55"/>
    </row>
    <row r="48" spans="1:4" s="52" customFormat="1" ht="20.100000000000001" customHeight="1" x14ac:dyDescent="0.25">
      <c r="A48" s="51"/>
      <c r="B48" s="55"/>
      <c r="C48" s="55"/>
      <c r="D48" s="55"/>
    </row>
    <row r="49" spans="1:4" s="53" customFormat="1" ht="20.100000000000001" customHeight="1" x14ac:dyDescent="0.25">
      <c r="A49" s="51"/>
      <c r="B49" s="54"/>
      <c r="C49" s="54"/>
      <c r="D49" s="54"/>
    </row>
    <row r="50" spans="1:4" s="53" customFormat="1" ht="20.100000000000001" customHeight="1" x14ac:dyDescent="0.25">
      <c r="A50" s="51"/>
      <c r="B50" s="54"/>
      <c r="C50" s="54"/>
      <c r="D50" s="54"/>
    </row>
    <row r="51" spans="1:4" s="52" customFormat="1" ht="20.100000000000001" customHeight="1" x14ac:dyDescent="0.25">
      <c r="A51" s="51"/>
      <c r="B51" s="55"/>
      <c r="C51" s="55"/>
      <c r="D51" s="55"/>
    </row>
    <row r="52" spans="1:4" s="52" customFormat="1" ht="20.100000000000001" customHeight="1" x14ac:dyDescent="0.25">
      <c r="A52" s="91"/>
      <c r="B52" s="55"/>
      <c r="C52" s="55"/>
      <c r="D52" s="55"/>
    </row>
    <row r="53" spans="1:4" s="52" customFormat="1" ht="20.100000000000001" customHeight="1" x14ac:dyDescent="0.25">
      <c r="A53" s="91"/>
      <c r="B53" s="55"/>
      <c r="C53" s="55"/>
      <c r="D53" s="55"/>
    </row>
    <row r="54" spans="1:4" s="52" customFormat="1" ht="20.100000000000001" customHeight="1" x14ac:dyDescent="0.25">
      <c r="A54" s="51"/>
      <c r="B54" s="55"/>
      <c r="C54" s="55"/>
      <c r="D54" s="55"/>
    </row>
    <row r="55" spans="1:4" s="52" customFormat="1" ht="20.100000000000001" customHeight="1" x14ac:dyDescent="0.25">
      <c r="A55" s="51"/>
      <c r="B55" s="55"/>
      <c r="C55" s="55"/>
      <c r="D55" s="55"/>
    </row>
    <row r="56" spans="1:4" s="52" customFormat="1" ht="20.100000000000001" customHeight="1" x14ac:dyDescent="0.25">
      <c r="A56" s="51"/>
      <c r="B56" s="55"/>
      <c r="C56" s="55"/>
      <c r="D56" s="55"/>
    </row>
    <row r="57" spans="1:4" s="52" customFormat="1" ht="20.100000000000001" customHeight="1" x14ac:dyDescent="0.25">
      <c r="A57" s="51"/>
      <c r="B57" s="55"/>
      <c r="C57" s="55"/>
      <c r="D57" s="55"/>
    </row>
    <row r="58" spans="1:4" s="52" customFormat="1" ht="20.100000000000001" customHeight="1" x14ac:dyDescent="0.25">
      <c r="A58" s="51"/>
      <c r="B58" s="55"/>
      <c r="C58" s="55"/>
      <c r="D58" s="55"/>
    </row>
    <row r="59" spans="1:4" s="52" customFormat="1" ht="20.100000000000001" customHeight="1" x14ac:dyDescent="0.25">
      <c r="A59" s="51"/>
      <c r="B59" s="55"/>
      <c r="C59" s="55"/>
      <c r="D59" s="55"/>
    </row>
    <row r="60" spans="1:4" s="52" customFormat="1" ht="20.100000000000001" customHeight="1" x14ac:dyDescent="0.25">
      <c r="A60" s="51"/>
      <c r="B60" s="55"/>
      <c r="C60" s="55"/>
      <c r="D60" s="55"/>
    </row>
    <row r="61" spans="1:4" s="52" customFormat="1" ht="20.100000000000001" customHeight="1" x14ac:dyDescent="0.25">
      <c r="A61" s="51"/>
      <c r="B61" s="55"/>
      <c r="C61" s="55"/>
      <c r="D61" s="55"/>
    </row>
    <row r="62" spans="1:4" s="52" customFormat="1" ht="20.100000000000001" customHeight="1" x14ac:dyDescent="0.25">
      <c r="A62" s="51"/>
      <c r="B62" s="55"/>
      <c r="C62" s="55"/>
      <c r="D62" s="55"/>
    </row>
    <row r="63" spans="1:4" s="52" customFormat="1" ht="20.100000000000001" customHeight="1" x14ac:dyDescent="0.25">
      <c r="A63" s="51"/>
      <c r="B63" s="55"/>
      <c r="C63" s="55"/>
      <c r="D63" s="55"/>
    </row>
    <row r="64" spans="1:4" s="52" customFormat="1" ht="20.100000000000001" customHeight="1" x14ac:dyDescent="0.25">
      <c r="A64" s="51"/>
      <c r="B64" s="55"/>
      <c r="D64" s="55"/>
    </row>
    <row r="65" spans="1:4" s="52" customFormat="1" ht="20.100000000000001" customHeight="1" x14ac:dyDescent="0.25">
      <c r="A65" s="51"/>
      <c r="B65" s="55"/>
      <c r="C65" s="55"/>
      <c r="D65" s="55"/>
    </row>
    <row r="66" spans="1:4" s="52" customFormat="1" ht="20.100000000000001" customHeight="1" x14ac:dyDescent="0.25">
      <c r="A66" s="51"/>
      <c r="B66" s="55"/>
      <c r="C66" s="55"/>
      <c r="D66" s="55"/>
    </row>
    <row r="67" spans="1:4" s="52" customFormat="1" ht="20.100000000000001" customHeight="1" x14ac:dyDescent="0.25">
      <c r="A67" s="51"/>
      <c r="B67" s="55"/>
      <c r="C67" s="55"/>
      <c r="D67" s="55"/>
    </row>
    <row r="68" spans="1:4" s="52" customFormat="1" ht="20.100000000000001" customHeight="1" x14ac:dyDescent="0.25">
      <c r="A68" s="51"/>
      <c r="B68" s="55"/>
      <c r="C68" s="55"/>
      <c r="D68" s="55"/>
    </row>
    <row r="69" spans="1:4" s="52" customFormat="1" ht="20.100000000000001" customHeight="1" x14ac:dyDescent="0.25">
      <c r="A69" s="51"/>
      <c r="B69" s="55"/>
      <c r="C69" s="55"/>
      <c r="D69" s="55"/>
    </row>
    <row r="70" spans="1:4" s="52" customFormat="1" ht="20.100000000000001" customHeight="1" x14ac:dyDescent="0.25">
      <c r="A70" s="51"/>
      <c r="B70" s="55"/>
      <c r="C70" s="55"/>
      <c r="D70" s="55"/>
    </row>
    <row r="71" spans="1:4" s="52" customFormat="1" ht="20.100000000000001" customHeight="1" x14ac:dyDescent="0.25">
      <c r="A71" s="51"/>
      <c r="B71" s="55"/>
      <c r="C71" s="55"/>
      <c r="D71" s="55"/>
    </row>
    <row r="72" spans="1:4" s="52" customFormat="1" ht="20.100000000000001" customHeight="1" x14ac:dyDescent="0.25">
      <c r="A72" s="51"/>
      <c r="B72" s="55"/>
      <c r="C72" s="55"/>
      <c r="D72" s="55"/>
    </row>
    <row r="73" spans="1:4" s="52" customFormat="1" ht="20.100000000000001" customHeight="1" x14ac:dyDescent="0.25">
      <c r="A73" s="51"/>
      <c r="B73" s="55"/>
      <c r="C73" s="55"/>
      <c r="D73" s="55"/>
    </row>
    <row r="74" spans="1:4" s="52" customFormat="1" ht="20.100000000000001" customHeight="1" x14ac:dyDescent="0.25">
      <c r="A74" s="51"/>
      <c r="B74" s="55"/>
      <c r="C74" s="55"/>
      <c r="D74" s="55"/>
    </row>
    <row r="75" spans="1:4" s="52" customFormat="1" ht="20.100000000000001" customHeight="1" x14ac:dyDescent="0.25">
      <c r="A75" s="51"/>
      <c r="B75" s="55"/>
      <c r="C75" s="55"/>
      <c r="D75" s="55"/>
    </row>
    <row r="76" spans="1:4" s="52" customFormat="1" ht="20.100000000000001" customHeight="1" x14ac:dyDescent="0.25">
      <c r="A76" s="51"/>
      <c r="B76" s="55"/>
      <c r="C76" s="55"/>
      <c r="D76" s="55"/>
    </row>
    <row r="77" spans="1:4" s="52" customFormat="1" ht="20.100000000000001" customHeight="1" x14ac:dyDescent="0.25">
      <c r="A77" s="51"/>
      <c r="B77" s="55"/>
      <c r="C77" s="55"/>
      <c r="D77" s="55"/>
    </row>
    <row r="78" spans="1:4" s="52" customFormat="1" ht="20.100000000000001" customHeight="1" x14ac:dyDescent="0.25">
      <c r="A78" s="51"/>
      <c r="B78" s="55"/>
      <c r="C78" s="55"/>
      <c r="D78" s="55"/>
    </row>
    <row r="79" spans="1:4" s="52" customFormat="1" ht="20.100000000000001" customHeight="1" x14ac:dyDescent="0.25">
      <c r="A79" s="51"/>
      <c r="B79" s="55"/>
      <c r="C79" s="55"/>
      <c r="D79" s="55"/>
    </row>
    <row r="80" spans="1:4" s="52" customFormat="1" ht="20.100000000000001" customHeight="1" x14ac:dyDescent="0.25">
      <c r="A80" s="51"/>
      <c r="B80" s="55"/>
      <c r="C80" s="55"/>
      <c r="D80" s="55"/>
    </row>
    <row r="81" spans="1:4" s="52" customFormat="1" ht="20.100000000000001" customHeight="1" x14ac:dyDescent="0.25">
      <c r="A81" s="51"/>
      <c r="B81" s="55"/>
      <c r="C81" s="55"/>
      <c r="D81" s="55"/>
    </row>
    <row r="82" spans="1:4" s="52" customFormat="1" ht="20.100000000000001" customHeight="1" x14ac:dyDescent="0.25">
      <c r="A82" s="51"/>
      <c r="B82" s="55"/>
      <c r="C82" s="55"/>
      <c r="D82" s="55"/>
    </row>
    <row r="83" spans="1:4" s="52" customFormat="1" ht="20.100000000000001" customHeight="1" x14ac:dyDescent="0.25">
      <c r="A83" s="51"/>
      <c r="B83" s="55"/>
      <c r="C83" s="55"/>
      <c r="D83" s="55"/>
    </row>
    <row r="84" spans="1:4" s="52" customFormat="1" ht="20.100000000000001" customHeight="1" x14ac:dyDescent="0.25">
      <c r="A84" s="51"/>
      <c r="B84" s="55"/>
      <c r="C84" s="55"/>
      <c r="D84" s="55"/>
    </row>
    <row r="85" spans="1:4" s="52" customFormat="1" ht="20.100000000000001" customHeight="1" x14ac:dyDescent="0.25">
      <c r="A85" s="51"/>
      <c r="B85" s="55"/>
      <c r="C85" s="55"/>
      <c r="D85" s="55"/>
    </row>
    <row r="86" spans="1:4" s="52" customFormat="1" ht="20.100000000000001" customHeight="1" x14ac:dyDescent="0.25">
      <c r="A86" s="51"/>
      <c r="B86" s="55"/>
      <c r="C86" s="55"/>
      <c r="D86" s="55"/>
    </row>
    <row r="87" spans="1:4" s="52" customFormat="1" ht="20.100000000000001" customHeight="1" x14ac:dyDescent="0.25">
      <c r="A87" s="51"/>
      <c r="B87" s="55"/>
      <c r="C87" s="55"/>
      <c r="D87" s="55"/>
    </row>
    <row r="88" spans="1:4" s="52" customFormat="1" ht="20.100000000000001" customHeight="1" x14ac:dyDescent="0.25">
      <c r="A88" s="51"/>
      <c r="B88" s="55"/>
      <c r="C88" s="55"/>
      <c r="D88" s="55"/>
    </row>
    <row r="89" spans="1:4" s="52" customFormat="1" ht="20.100000000000001" customHeight="1" x14ac:dyDescent="0.25">
      <c r="A89" s="51"/>
      <c r="B89" s="55"/>
      <c r="C89" s="55"/>
      <c r="D89" s="55"/>
    </row>
    <row r="90" spans="1:4" x14ac:dyDescent="0.3">
      <c r="A90" s="51"/>
    </row>
    <row r="91" spans="1:4" x14ac:dyDescent="0.3">
      <c r="A91" s="51"/>
    </row>
    <row r="92" spans="1:4" x14ac:dyDescent="0.3">
      <c r="A92" s="51"/>
    </row>
  </sheetData>
  <mergeCells count="2">
    <mergeCell ref="C3:D3"/>
    <mergeCell ref="B4:E4"/>
  </mergeCells>
  <hyperlinks>
    <hyperlink ref="C1" location="'Competitions Dashboard'!A1" display=" COMPETITIONS DASHBOARD" xr:uid="{26080FBE-276F-430B-AB49-BCFD5150D7E6}"/>
    <hyperlink ref="D1" location="'Statistics Overview'!A1" display="STATISTICS OVERVIEW" xr:uid="{7CC76FFC-6910-44DF-AA4F-88F30C634E1A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B5AEF-303E-4AF0-ACEC-E3E8E688BE4B}">
  <sheetPr>
    <pageSetUpPr autoPageBreaks="0" fitToPage="1"/>
  </sheetPr>
  <dimension ref="A1:E97"/>
  <sheetViews>
    <sheetView showGridLines="0" zoomScaleNormal="100" zoomScaleSheetLayoutView="100" workbookViewId="0">
      <pane xSplit="1" ySplit="6" topLeftCell="B7" activePane="bottomRight" state="frozen"/>
      <selection activeCell="D41" sqref="D41"/>
      <selection pane="topRight" activeCell="D41" sqref="D41"/>
      <selection pane="bottomLeft" activeCell="D41" sqref="D41"/>
      <selection pane="bottomRight" activeCell="B85" sqref="B85"/>
    </sheetView>
  </sheetViews>
  <sheetFormatPr defaultColWidth="9.140625" defaultRowHeight="16.5" x14ac:dyDescent="0.3"/>
  <cols>
    <col min="1" max="1" width="8.7109375" style="46" customWidth="1"/>
    <col min="2" max="4" width="30.5703125" style="47" customWidth="1"/>
    <col min="5" max="5" width="30.5703125" style="48" customWidth="1"/>
    <col min="6" max="8" width="9.140625" style="48"/>
    <col min="9" max="9" width="9.28515625" style="48" bestFit="1" customWidth="1"/>
    <col min="10" max="16384" width="9.140625" style="48"/>
  </cols>
  <sheetData>
    <row r="1" spans="1:5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5" s="134" customFormat="1" ht="9.9499999999999993" customHeight="1" x14ac:dyDescent="0.25">
      <c r="A2" s="129"/>
      <c r="B2" s="130"/>
      <c r="C2" s="130"/>
      <c r="D2" s="130"/>
      <c r="E2" s="130"/>
    </row>
    <row r="3" spans="1:5" s="135" customFormat="1" ht="9.9499999999999993" customHeight="1" x14ac:dyDescent="0.25">
      <c r="A3" s="51"/>
      <c r="B3" s="150"/>
      <c r="C3" s="147"/>
      <c r="D3" s="147"/>
      <c r="E3" s="52"/>
    </row>
    <row r="4" spans="1:5" ht="45" customHeight="1" x14ac:dyDescent="0.3">
      <c r="A4" s="88"/>
      <c r="B4" s="314" t="s">
        <v>256</v>
      </c>
      <c r="C4" s="315"/>
    </row>
    <row r="5" spans="1:5" ht="9.9499999999999993" customHeight="1" x14ac:dyDescent="0.3">
      <c r="A5" s="88"/>
      <c r="B5" s="90"/>
      <c r="D5" s="90"/>
    </row>
    <row r="6" spans="1:5" x14ac:dyDescent="0.3">
      <c r="A6" s="95"/>
      <c r="B6" s="94" t="s">
        <v>257</v>
      </c>
      <c r="C6" s="94" t="s">
        <v>258</v>
      </c>
      <c r="D6" s="94" t="s">
        <v>259</v>
      </c>
    </row>
    <row r="7" spans="1:5" ht="20.100000000000001" customHeight="1" x14ac:dyDescent="0.3">
      <c r="A7" s="102">
        <v>1949</v>
      </c>
      <c r="B7" s="54" t="s">
        <v>415</v>
      </c>
      <c r="C7" s="192" t="s">
        <v>415</v>
      </c>
      <c r="D7" s="55" t="s">
        <v>226</v>
      </c>
    </row>
    <row r="8" spans="1:5" s="52" customFormat="1" ht="20.100000000000001" customHeight="1" x14ac:dyDescent="0.25">
      <c r="A8" s="102">
        <v>1950</v>
      </c>
      <c r="B8" s="55" t="s">
        <v>218</v>
      </c>
      <c r="C8" s="192" t="s">
        <v>415</v>
      </c>
      <c r="D8" s="55" t="s">
        <v>229</v>
      </c>
    </row>
    <row r="9" spans="1:5" s="52" customFormat="1" ht="20.100000000000001" customHeight="1" x14ac:dyDescent="0.25">
      <c r="A9" s="102">
        <v>1951</v>
      </c>
      <c r="B9" s="55" t="s">
        <v>233</v>
      </c>
      <c r="C9" s="192" t="s">
        <v>415</v>
      </c>
      <c r="D9" s="55" t="s">
        <v>224</v>
      </c>
    </row>
    <row r="10" spans="1:5" s="52" customFormat="1" ht="20.100000000000001" customHeight="1" x14ac:dyDescent="0.25">
      <c r="A10" s="102">
        <v>1952</v>
      </c>
      <c r="B10" s="55" t="s">
        <v>260</v>
      </c>
      <c r="C10" s="192" t="s">
        <v>415</v>
      </c>
      <c r="D10" s="55" t="s">
        <v>224</v>
      </c>
    </row>
    <row r="11" spans="1:5" s="52" customFormat="1" ht="20.100000000000001" customHeight="1" x14ac:dyDescent="0.25">
      <c r="A11" s="102">
        <v>1953</v>
      </c>
      <c r="B11" s="55" t="s">
        <v>260</v>
      </c>
      <c r="C11" s="192" t="s">
        <v>415</v>
      </c>
      <c r="D11" s="55" t="s">
        <v>224</v>
      </c>
    </row>
    <row r="12" spans="1:5" s="52" customFormat="1" ht="20.100000000000001" customHeight="1" x14ac:dyDescent="0.25">
      <c r="A12" s="102">
        <v>1954</v>
      </c>
      <c r="B12" s="55" t="s">
        <v>224</v>
      </c>
      <c r="C12" s="192" t="s">
        <v>415</v>
      </c>
      <c r="D12" s="55" t="s">
        <v>260</v>
      </c>
    </row>
    <row r="13" spans="1:5" s="52" customFormat="1" ht="20.100000000000001" customHeight="1" x14ac:dyDescent="0.25">
      <c r="A13" s="102">
        <v>1955</v>
      </c>
      <c r="B13" s="55" t="s">
        <v>224</v>
      </c>
      <c r="C13" s="192" t="s">
        <v>415</v>
      </c>
      <c r="D13" s="55" t="s">
        <v>224</v>
      </c>
    </row>
    <row r="14" spans="1:5" s="52" customFormat="1" ht="20.100000000000001" customHeight="1" x14ac:dyDescent="0.25">
      <c r="A14" s="102">
        <v>1956</v>
      </c>
      <c r="B14" s="55" t="s">
        <v>224</v>
      </c>
      <c r="C14" s="192" t="s">
        <v>415</v>
      </c>
      <c r="D14" s="52" t="s">
        <v>260</v>
      </c>
    </row>
    <row r="15" spans="1:5" s="52" customFormat="1" ht="20.100000000000001" customHeight="1" x14ac:dyDescent="0.25">
      <c r="A15" s="102">
        <v>1957</v>
      </c>
      <c r="B15" s="55" t="s">
        <v>260</v>
      </c>
      <c r="C15" s="192" t="s">
        <v>415</v>
      </c>
      <c r="D15" s="55" t="s">
        <v>224</v>
      </c>
    </row>
    <row r="16" spans="1:5" s="52" customFormat="1" ht="20.100000000000001" customHeight="1" x14ac:dyDescent="0.25">
      <c r="A16" s="102">
        <v>1958</v>
      </c>
      <c r="B16" s="55" t="s">
        <v>224</v>
      </c>
      <c r="C16" s="192" t="s">
        <v>415</v>
      </c>
      <c r="D16" s="55" t="s">
        <v>224</v>
      </c>
    </row>
    <row r="17" spans="1:4" s="52" customFormat="1" ht="20.100000000000001" customHeight="1" x14ac:dyDescent="0.25">
      <c r="A17" s="102">
        <v>1959</v>
      </c>
      <c r="B17" s="55" t="s">
        <v>224</v>
      </c>
      <c r="C17" s="192" t="s">
        <v>415</v>
      </c>
      <c r="D17" s="55" t="s">
        <v>224</v>
      </c>
    </row>
    <row r="18" spans="1:4" s="52" customFormat="1" ht="20.100000000000001" customHeight="1" x14ac:dyDescent="0.25">
      <c r="A18" s="102">
        <v>1960</v>
      </c>
      <c r="B18" s="55" t="s">
        <v>224</v>
      </c>
      <c r="C18" s="192" t="s">
        <v>415</v>
      </c>
      <c r="D18" s="55" t="s">
        <v>224</v>
      </c>
    </row>
    <row r="19" spans="1:4" s="52" customFormat="1" ht="20.100000000000001" customHeight="1" x14ac:dyDescent="0.25">
      <c r="A19" s="102">
        <v>1961</v>
      </c>
      <c r="B19" s="55" t="s">
        <v>260</v>
      </c>
      <c r="C19" s="192" t="s">
        <v>415</v>
      </c>
      <c r="D19" s="55" t="s">
        <v>194</v>
      </c>
    </row>
    <row r="20" spans="1:4" s="52" customFormat="1" ht="20.100000000000001" customHeight="1" x14ac:dyDescent="0.25">
      <c r="A20" s="102">
        <v>1962</v>
      </c>
      <c r="B20" s="55" t="s">
        <v>224</v>
      </c>
      <c r="C20" s="192" t="s">
        <v>415</v>
      </c>
      <c r="D20" s="55" t="s">
        <v>224</v>
      </c>
    </row>
    <row r="21" spans="1:4" s="52" customFormat="1" ht="20.100000000000001" customHeight="1" x14ac:dyDescent="0.25">
      <c r="A21" s="102">
        <v>1963</v>
      </c>
      <c r="B21" s="55" t="s">
        <v>194</v>
      </c>
      <c r="C21" s="192" t="s">
        <v>415</v>
      </c>
      <c r="D21" s="55" t="s">
        <v>224</v>
      </c>
    </row>
    <row r="22" spans="1:4" s="52" customFormat="1" ht="20.100000000000001" customHeight="1" x14ac:dyDescent="0.25">
      <c r="A22" s="102">
        <v>1964</v>
      </c>
      <c r="B22" s="55" t="s">
        <v>192</v>
      </c>
      <c r="C22" s="192" t="s">
        <v>415</v>
      </c>
      <c r="D22" s="55" t="s">
        <v>224</v>
      </c>
    </row>
    <row r="23" spans="1:4" s="52" customFormat="1" ht="20.100000000000001" customHeight="1" x14ac:dyDescent="0.25">
      <c r="A23" s="102">
        <v>1965</v>
      </c>
      <c r="B23" s="55" t="s">
        <v>260</v>
      </c>
      <c r="C23" s="192" t="s">
        <v>415</v>
      </c>
      <c r="D23" s="55" t="s">
        <v>224</v>
      </c>
    </row>
    <row r="24" spans="1:4" s="52" customFormat="1" ht="20.100000000000001" customHeight="1" x14ac:dyDescent="0.25">
      <c r="A24" s="102">
        <v>1966</v>
      </c>
      <c r="B24" s="55" t="s">
        <v>260</v>
      </c>
      <c r="C24" s="192" t="s">
        <v>415</v>
      </c>
      <c r="D24" s="55" t="s">
        <v>194</v>
      </c>
    </row>
    <row r="25" spans="1:4" s="52" customFormat="1" ht="20.100000000000001" customHeight="1" x14ac:dyDescent="0.25">
      <c r="A25" s="102">
        <v>1967</v>
      </c>
      <c r="B25" s="55" t="s">
        <v>260</v>
      </c>
      <c r="C25" s="192" t="s">
        <v>415</v>
      </c>
      <c r="D25" s="55" t="s">
        <v>186</v>
      </c>
    </row>
    <row r="26" spans="1:4" s="52" customFormat="1" ht="20.100000000000001" customHeight="1" x14ac:dyDescent="0.25">
      <c r="A26" s="102">
        <v>1968</v>
      </c>
      <c r="B26" s="55" t="s">
        <v>186</v>
      </c>
      <c r="C26" s="192" t="s">
        <v>415</v>
      </c>
      <c r="D26" s="55" t="s">
        <v>186</v>
      </c>
    </row>
    <row r="27" spans="1:4" s="52" customFormat="1" ht="20.100000000000001" customHeight="1" x14ac:dyDescent="0.25">
      <c r="A27" s="102">
        <v>1969</v>
      </c>
      <c r="B27" s="55" t="s">
        <v>186</v>
      </c>
      <c r="C27" s="192" t="s">
        <v>415</v>
      </c>
      <c r="D27" s="55" t="s">
        <v>260</v>
      </c>
    </row>
    <row r="28" spans="1:4" s="52" customFormat="1" ht="20.100000000000001" customHeight="1" x14ac:dyDescent="0.25">
      <c r="A28" s="102">
        <v>1970</v>
      </c>
      <c r="B28" s="55" t="s">
        <v>194</v>
      </c>
      <c r="C28" s="55" t="s">
        <v>260</v>
      </c>
      <c r="D28" s="55" t="s">
        <v>260</v>
      </c>
    </row>
    <row r="29" spans="1:4" s="52" customFormat="1" ht="20.100000000000001" customHeight="1" x14ac:dyDescent="0.25">
      <c r="A29" s="102">
        <v>1971</v>
      </c>
      <c r="B29" s="55" t="s">
        <v>194</v>
      </c>
      <c r="C29" s="55" t="s">
        <v>260</v>
      </c>
      <c r="D29" s="55" t="s">
        <v>260</v>
      </c>
    </row>
    <row r="30" spans="1:4" s="52" customFormat="1" ht="20.100000000000001" customHeight="1" x14ac:dyDescent="0.25">
      <c r="A30" s="102">
        <v>1972</v>
      </c>
      <c r="B30" s="55" t="s">
        <v>194</v>
      </c>
      <c r="C30" s="55" t="s">
        <v>260</v>
      </c>
      <c r="D30" s="55" t="s">
        <v>186</v>
      </c>
    </row>
    <row r="31" spans="1:4" s="52" customFormat="1" ht="20.100000000000001" customHeight="1" x14ac:dyDescent="0.25">
      <c r="A31" s="102">
        <v>1973</v>
      </c>
      <c r="B31" s="55" t="s">
        <v>194</v>
      </c>
      <c r="C31" s="55" t="s">
        <v>260</v>
      </c>
      <c r="D31" s="55" t="s">
        <v>194</v>
      </c>
    </row>
    <row r="32" spans="1:4" s="52" customFormat="1" ht="20.100000000000001" customHeight="1" x14ac:dyDescent="0.25">
      <c r="A32" s="102">
        <v>1974</v>
      </c>
      <c r="B32" s="55" t="s">
        <v>194</v>
      </c>
      <c r="C32" s="55" t="s">
        <v>186</v>
      </c>
      <c r="D32" s="55" t="s">
        <v>186</v>
      </c>
    </row>
    <row r="33" spans="1:4" s="52" customFormat="1" ht="20.100000000000001" customHeight="1" x14ac:dyDescent="0.25">
      <c r="A33" s="102">
        <v>1975</v>
      </c>
      <c r="B33" s="55" t="s">
        <v>192</v>
      </c>
      <c r="C33" s="192" t="s">
        <v>415</v>
      </c>
      <c r="D33" s="55" t="s">
        <v>192</v>
      </c>
    </row>
    <row r="34" spans="1:4" s="52" customFormat="1" ht="20.100000000000001" customHeight="1" x14ac:dyDescent="0.25">
      <c r="A34" s="102">
        <v>1976</v>
      </c>
      <c r="B34" s="55" t="s">
        <v>194</v>
      </c>
      <c r="C34" s="192" t="s">
        <v>415</v>
      </c>
      <c r="D34" s="55" t="s">
        <v>186</v>
      </c>
    </row>
    <row r="35" spans="1:4" s="52" customFormat="1" ht="20.100000000000001" customHeight="1" x14ac:dyDescent="0.25">
      <c r="A35" s="102">
        <v>1977</v>
      </c>
      <c r="B35" s="55" t="s">
        <v>186</v>
      </c>
      <c r="C35" s="55" t="s">
        <v>194</v>
      </c>
      <c r="D35" s="55" t="s">
        <v>186</v>
      </c>
    </row>
    <row r="36" spans="1:4" s="52" customFormat="1" ht="20.100000000000001" customHeight="1" x14ac:dyDescent="0.25">
      <c r="A36" s="102">
        <v>1978</v>
      </c>
      <c r="B36" s="55" t="s">
        <v>186</v>
      </c>
      <c r="C36" s="55" t="s">
        <v>194</v>
      </c>
      <c r="D36" s="55" t="s">
        <v>186</v>
      </c>
    </row>
    <row r="37" spans="1:4" s="52" customFormat="1" ht="20.100000000000001" customHeight="1" x14ac:dyDescent="0.25">
      <c r="A37" s="102">
        <v>1979</v>
      </c>
      <c r="B37" s="55" t="s">
        <v>186</v>
      </c>
      <c r="C37" s="55" t="s">
        <v>261</v>
      </c>
      <c r="D37" s="55" t="s">
        <v>260</v>
      </c>
    </row>
    <row r="38" spans="1:4" s="52" customFormat="1" ht="20.100000000000001" customHeight="1" x14ac:dyDescent="0.25">
      <c r="A38" s="102">
        <v>1980</v>
      </c>
      <c r="B38" s="55" t="s">
        <v>186</v>
      </c>
      <c r="C38" s="55" t="s">
        <v>194</v>
      </c>
      <c r="D38" s="55" t="s">
        <v>194</v>
      </c>
    </row>
    <row r="39" spans="1:4" s="52" customFormat="1" ht="20.100000000000001" customHeight="1" x14ac:dyDescent="0.25">
      <c r="A39" s="102">
        <v>1981</v>
      </c>
      <c r="B39" s="55" t="s">
        <v>186</v>
      </c>
      <c r="C39" s="55" t="s">
        <v>260</v>
      </c>
      <c r="D39" s="55" t="s">
        <v>260</v>
      </c>
    </row>
    <row r="40" spans="1:4" s="52" customFormat="1" ht="20.100000000000001" customHeight="1" x14ac:dyDescent="0.25">
      <c r="A40" s="102">
        <v>1982</v>
      </c>
      <c r="B40" s="55" t="s">
        <v>194</v>
      </c>
      <c r="C40" s="55" t="s">
        <v>260</v>
      </c>
      <c r="D40" s="55" t="s">
        <v>260</v>
      </c>
    </row>
    <row r="41" spans="1:4" s="52" customFormat="1" ht="20.100000000000001" customHeight="1" x14ac:dyDescent="0.25">
      <c r="A41" s="102">
        <v>1983</v>
      </c>
      <c r="B41" s="55" t="s">
        <v>260</v>
      </c>
      <c r="C41" s="55" t="s">
        <v>194</v>
      </c>
      <c r="D41" s="55" t="s">
        <v>184</v>
      </c>
    </row>
    <row r="42" spans="1:4" s="52" customFormat="1" ht="20.100000000000001" customHeight="1" x14ac:dyDescent="0.25">
      <c r="A42" s="102">
        <v>1984</v>
      </c>
      <c r="B42" s="55" t="s">
        <v>260</v>
      </c>
      <c r="C42" s="55" t="s">
        <v>237</v>
      </c>
      <c r="D42" s="55" t="s">
        <v>237</v>
      </c>
    </row>
    <row r="43" spans="1:4" s="52" customFormat="1" ht="20.100000000000001" customHeight="1" x14ac:dyDescent="0.25">
      <c r="A43" s="102">
        <v>1985</v>
      </c>
      <c r="B43" s="55" t="s">
        <v>194</v>
      </c>
      <c r="C43" s="55" t="s">
        <v>196</v>
      </c>
      <c r="D43" s="55" t="s">
        <v>194</v>
      </c>
    </row>
    <row r="44" spans="1:4" s="52" customFormat="1" ht="20.100000000000001" customHeight="1" x14ac:dyDescent="0.25">
      <c r="A44" s="102">
        <v>1986</v>
      </c>
      <c r="B44" s="55" t="s">
        <v>192</v>
      </c>
      <c r="C44" s="55" t="s">
        <v>194</v>
      </c>
      <c r="D44" s="55" t="s">
        <v>192</v>
      </c>
    </row>
    <row r="45" spans="1:4" s="52" customFormat="1" ht="20.100000000000001" customHeight="1" x14ac:dyDescent="0.25">
      <c r="A45" s="102">
        <v>1987</v>
      </c>
      <c r="B45" s="55" t="s">
        <v>192</v>
      </c>
      <c r="C45" s="55" t="s">
        <v>176</v>
      </c>
      <c r="D45" s="55" t="s">
        <v>194</v>
      </c>
    </row>
    <row r="46" spans="1:4" s="52" customFormat="1" ht="20.100000000000001" customHeight="1" x14ac:dyDescent="0.25">
      <c r="A46" s="102">
        <v>1988</v>
      </c>
      <c r="B46" s="55" t="s">
        <v>186</v>
      </c>
      <c r="C46" s="55" t="s">
        <v>194</v>
      </c>
      <c r="D46" s="55" t="s">
        <v>186</v>
      </c>
    </row>
    <row r="47" spans="1:4" s="52" customFormat="1" ht="20.100000000000001" customHeight="1" x14ac:dyDescent="0.25">
      <c r="A47" s="102">
        <v>1989</v>
      </c>
      <c r="B47" s="55" t="s">
        <v>196</v>
      </c>
      <c r="C47" s="55" t="s">
        <v>186</v>
      </c>
      <c r="D47" s="55" t="s">
        <v>196</v>
      </c>
    </row>
    <row r="48" spans="1:4" s="52" customFormat="1" ht="20.100000000000001" customHeight="1" x14ac:dyDescent="0.25">
      <c r="A48" s="102">
        <v>1990</v>
      </c>
      <c r="B48" s="55" t="s">
        <v>196</v>
      </c>
      <c r="C48" s="55" t="s">
        <v>186</v>
      </c>
      <c r="D48" s="55" t="s">
        <v>196</v>
      </c>
    </row>
    <row r="49" spans="1:4" s="53" customFormat="1" ht="20.100000000000001" customHeight="1" x14ac:dyDescent="0.25">
      <c r="A49" s="103">
        <v>1991</v>
      </c>
      <c r="B49" s="54" t="s">
        <v>249</v>
      </c>
      <c r="C49" s="53" t="s">
        <v>262</v>
      </c>
      <c r="D49" s="53" t="s">
        <v>194</v>
      </c>
    </row>
    <row r="50" spans="1:4" s="53" customFormat="1" x14ac:dyDescent="0.25">
      <c r="A50" s="103"/>
      <c r="B50" s="55" t="s">
        <v>253</v>
      </c>
    </row>
    <row r="51" spans="1:4" s="52" customFormat="1" ht="20.100000000000001" customHeight="1" x14ac:dyDescent="0.25">
      <c r="A51" s="102">
        <v>1992</v>
      </c>
      <c r="B51" s="55" t="s">
        <v>194</v>
      </c>
      <c r="C51" s="55" t="s">
        <v>205</v>
      </c>
      <c r="D51" s="55" t="s">
        <v>194</v>
      </c>
    </row>
    <row r="52" spans="1:4" s="52" customFormat="1" ht="20.100000000000001" customHeight="1" x14ac:dyDescent="0.25">
      <c r="A52" s="102">
        <v>1993</v>
      </c>
      <c r="B52" s="55" t="s">
        <v>205</v>
      </c>
      <c r="C52" s="55" t="s">
        <v>196</v>
      </c>
      <c r="D52" s="55" t="s">
        <v>205</v>
      </c>
    </row>
    <row r="53" spans="1:4" s="52" customFormat="1" ht="20.100000000000001" customHeight="1" x14ac:dyDescent="0.25">
      <c r="A53" s="102">
        <v>1994</v>
      </c>
      <c r="B53" s="55" t="s">
        <v>184</v>
      </c>
      <c r="C53" s="55" t="s">
        <v>196</v>
      </c>
      <c r="D53" s="55" t="s">
        <v>184</v>
      </c>
    </row>
    <row r="54" spans="1:4" s="52" customFormat="1" ht="20.100000000000001" customHeight="1" x14ac:dyDescent="0.25">
      <c r="A54" s="102">
        <v>1995</v>
      </c>
      <c r="B54" s="55" t="s">
        <v>184</v>
      </c>
      <c r="C54" s="55" t="s">
        <v>196</v>
      </c>
      <c r="D54" s="55" t="s">
        <v>184</v>
      </c>
    </row>
    <row r="55" spans="1:4" s="52" customFormat="1" ht="20.100000000000001" customHeight="1" x14ac:dyDescent="0.25">
      <c r="A55" s="102">
        <v>1996</v>
      </c>
      <c r="B55" s="55" t="s">
        <v>192</v>
      </c>
      <c r="C55" s="55" t="s">
        <v>184</v>
      </c>
      <c r="D55" s="55" t="s">
        <v>196</v>
      </c>
    </row>
    <row r="56" spans="1:4" s="52" customFormat="1" ht="20.100000000000001" customHeight="1" x14ac:dyDescent="0.25">
      <c r="A56" s="102">
        <v>1997</v>
      </c>
      <c r="B56" s="55" t="s">
        <v>263</v>
      </c>
      <c r="C56" s="55" t="s">
        <v>196</v>
      </c>
      <c r="D56" s="55" t="s">
        <v>196</v>
      </c>
    </row>
    <row r="57" spans="1:4" s="52" customFormat="1" ht="20.100000000000001" customHeight="1" x14ac:dyDescent="0.25">
      <c r="A57" s="102">
        <v>1998</v>
      </c>
      <c r="B57" s="55" t="s">
        <v>192</v>
      </c>
      <c r="C57" s="55" t="s">
        <v>184</v>
      </c>
      <c r="D57" s="55" t="s">
        <v>184</v>
      </c>
    </row>
    <row r="58" spans="1:4" s="52" customFormat="1" ht="20.100000000000001" customHeight="1" x14ac:dyDescent="0.25">
      <c r="A58" s="102">
        <v>1999</v>
      </c>
      <c r="B58" s="55" t="s">
        <v>192</v>
      </c>
      <c r="C58" s="55" t="s">
        <v>184</v>
      </c>
      <c r="D58" s="55" t="s">
        <v>228</v>
      </c>
    </row>
    <row r="59" spans="1:4" s="52" customFormat="1" ht="20.100000000000001" customHeight="1" x14ac:dyDescent="0.25">
      <c r="A59" s="102">
        <v>2000</v>
      </c>
      <c r="B59" s="55" t="s">
        <v>186</v>
      </c>
      <c r="C59" s="55" t="s">
        <v>264</v>
      </c>
      <c r="D59" s="55" t="s">
        <v>186</v>
      </c>
    </row>
    <row r="60" spans="1:4" s="52" customFormat="1" ht="20.100000000000001" customHeight="1" x14ac:dyDescent="0.25">
      <c r="A60" s="102">
        <v>2001</v>
      </c>
      <c r="B60" s="55" t="s">
        <v>228</v>
      </c>
      <c r="C60" s="55" t="s">
        <v>178</v>
      </c>
      <c r="D60" s="55" t="s">
        <v>228</v>
      </c>
    </row>
    <row r="61" spans="1:4" s="52" customFormat="1" ht="20.100000000000001" customHeight="1" x14ac:dyDescent="0.25">
      <c r="A61" s="102">
        <v>2002</v>
      </c>
      <c r="B61" s="55" t="s">
        <v>192</v>
      </c>
      <c r="C61" s="55" t="s">
        <v>186</v>
      </c>
      <c r="D61" s="55" t="s">
        <v>186</v>
      </c>
    </row>
    <row r="62" spans="1:4" s="52" customFormat="1" ht="20.100000000000001" customHeight="1" x14ac:dyDescent="0.25">
      <c r="A62" s="102">
        <v>2003</v>
      </c>
      <c r="B62" s="55" t="s">
        <v>186</v>
      </c>
      <c r="C62" s="55" t="s">
        <v>174</v>
      </c>
      <c r="D62" s="55" t="s">
        <v>192</v>
      </c>
    </row>
    <row r="63" spans="1:4" s="52" customFormat="1" ht="20.100000000000001" customHeight="1" x14ac:dyDescent="0.25">
      <c r="A63" s="102">
        <v>2004</v>
      </c>
      <c r="B63" s="55" t="s">
        <v>196</v>
      </c>
      <c r="C63" s="55" t="s">
        <v>192</v>
      </c>
      <c r="D63" s="55" t="s">
        <v>192</v>
      </c>
    </row>
    <row r="64" spans="1:4" s="52" customFormat="1" ht="20.100000000000001" customHeight="1" x14ac:dyDescent="0.25">
      <c r="A64" s="102">
        <v>2005</v>
      </c>
      <c r="B64" s="55" t="s">
        <v>178</v>
      </c>
      <c r="C64" s="52" t="s">
        <v>184</v>
      </c>
      <c r="D64" s="55" t="s">
        <v>184</v>
      </c>
    </row>
    <row r="65" spans="1:4" s="52" customFormat="1" ht="20.100000000000001" customHeight="1" x14ac:dyDescent="0.25">
      <c r="A65" s="102">
        <v>2006</v>
      </c>
      <c r="B65" s="55" t="s">
        <v>178</v>
      </c>
      <c r="C65" s="55" t="s">
        <v>192</v>
      </c>
      <c r="D65" s="55" t="s">
        <v>178</v>
      </c>
    </row>
    <row r="66" spans="1:4" s="52" customFormat="1" ht="20.100000000000001" customHeight="1" x14ac:dyDescent="0.25">
      <c r="A66" s="102">
        <v>2007</v>
      </c>
      <c r="B66" s="55" t="s">
        <v>192</v>
      </c>
      <c r="C66" s="55" t="s">
        <v>186</v>
      </c>
      <c r="D66" s="55" t="s">
        <v>192</v>
      </c>
    </row>
    <row r="67" spans="1:4" s="52" customFormat="1" ht="20.100000000000001" customHeight="1" x14ac:dyDescent="0.25">
      <c r="A67" s="102">
        <v>2008</v>
      </c>
      <c r="B67" s="55" t="s">
        <v>192</v>
      </c>
      <c r="C67" s="55" t="s">
        <v>190</v>
      </c>
      <c r="D67" s="55" t="s">
        <v>192</v>
      </c>
    </row>
    <row r="68" spans="1:4" s="52" customFormat="1" ht="20.100000000000001" customHeight="1" x14ac:dyDescent="0.25">
      <c r="A68" s="102">
        <v>2009</v>
      </c>
      <c r="B68" s="55" t="s">
        <v>192</v>
      </c>
      <c r="C68" s="55" t="s">
        <v>184</v>
      </c>
      <c r="D68" s="55" t="s">
        <v>192</v>
      </c>
    </row>
    <row r="69" spans="1:4" s="52" customFormat="1" ht="20.100000000000001" customHeight="1" x14ac:dyDescent="0.25">
      <c r="A69" s="102">
        <v>2010</v>
      </c>
      <c r="B69" s="55" t="s">
        <v>192</v>
      </c>
      <c r="C69" s="55" t="s">
        <v>184</v>
      </c>
      <c r="D69" s="55" t="s">
        <v>184</v>
      </c>
    </row>
    <row r="70" spans="1:4" s="52" customFormat="1" ht="20.100000000000001" customHeight="1" x14ac:dyDescent="0.25">
      <c r="A70" s="102">
        <v>2011</v>
      </c>
      <c r="B70" s="55" t="s">
        <v>184</v>
      </c>
      <c r="C70" s="55" t="s">
        <v>192</v>
      </c>
      <c r="D70" s="55" t="s">
        <v>192</v>
      </c>
    </row>
    <row r="71" spans="1:4" s="52" customFormat="1" ht="20.100000000000001" customHeight="1" x14ac:dyDescent="0.25">
      <c r="A71" s="102">
        <v>2012</v>
      </c>
      <c r="B71" s="55" t="s">
        <v>196</v>
      </c>
      <c r="C71" s="55" t="s">
        <v>192</v>
      </c>
      <c r="D71" s="55" t="s">
        <v>192</v>
      </c>
    </row>
    <row r="72" spans="1:4" s="52" customFormat="1" ht="20.100000000000001" customHeight="1" x14ac:dyDescent="0.25">
      <c r="A72" s="102">
        <v>2013</v>
      </c>
      <c r="B72" s="55" t="s">
        <v>178</v>
      </c>
      <c r="C72" s="55" t="s">
        <v>194</v>
      </c>
      <c r="D72" s="55" t="s">
        <v>194</v>
      </c>
    </row>
    <row r="73" spans="1:4" s="52" customFormat="1" ht="20.100000000000001" customHeight="1" x14ac:dyDescent="0.25">
      <c r="A73" s="102">
        <v>2014</v>
      </c>
      <c r="B73" s="55" t="s">
        <v>192</v>
      </c>
      <c r="C73" s="55" t="s">
        <v>178</v>
      </c>
      <c r="D73" s="55" t="s">
        <v>178</v>
      </c>
    </row>
    <row r="74" spans="1:4" s="52" customFormat="1" ht="20.100000000000001" customHeight="1" x14ac:dyDescent="0.25">
      <c r="A74" s="102">
        <v>2015</v>
      </c>
      <c r="B74" s="55" t="s">
        <v>192</v>
      </c>
      <c r="C74" s="55" t="s">
        <v>178</v>
      </c>
      <c r="D74" s="55" t="s">
        <v>178</v>
      </c>
    </row>
    <row r="75" spans="1:4" s="52" customFormat="1" ht="20.100000000000001" customHeight="1" x14ac:dyDescent="0.25">
      <c r="A75" s="102">
        <v>2016</v>
      </c>
      <c r="B75" s="55" t="s">
        <v>176</v>
      </c>
      <c r="C75" s="55" t="s">
        <v>184</v>
      </c>
      <c r="D75" s="55" t="s">
        <v>184</v>
      </c>
    </row>
    <row r="76" spans="1:4" s="52" customFormat="1" ht="20.100000000000001" customHeight="1" x14ac:dyDescent="0.25">
      <c r="A76" s="102">
        <v>2017</v>
      </c>
      <c r="B76" s="55" t="s">
        <v>178</v>
      </c>
      <c r="C76" s="55" t="s">
        <v>176</v>
      </c>
      <c r="D76" s="55" t="s">
        <v>178</v>
      </c>
    </row>
    <row r="77" spans="1:4" s="52" customFormat="1" ht="20.100000000000001" customHeight="1" x14ac:dyDescent="0.25">
      <c r="A77" s="102">
        <v>2018</v>
      </c>
      <c r="B77" s="55" t="s">
        <v>178</v>
      </c>
      <c r="C77" s="55" t="s">
        <v>192</v>
      </c>
      <c r="D77" s="55" t="s">
        <v>192</v>
      </c>
    </row>
    <row r="78" spans="1:4" s="52" customFormat="1" ht="20.100000000000001" customHeight="1" x14ac:dyDescent="0.25">
      <c r="A78" s="102">
        <v>2019</v>
      </c>
      <c r="B78" s="55" t="s">
        <v>205</v>
      </c>
      <c r="C78" s="55" t="s">
        <v>178</v>
      </c>
      <c r="D78" s="55" t="s">
        <v>178</v>
      </c>
    </row>
    <row r="79" spans="1:4" s="52" customFormat="1" ht="20.100000000000001" customHeight="1" x14ac:dyDescent="0.25">
      <c r="A79" s="51">
        <f>IF(B78&gt;"",MAX(A$1:A78)+1,"")</f>
        <v>2020</v>
      </c>
      <c r="B79" s="55" t="s">
        <v>178</v>
      </c>
      <c r="C79" s="55" t="s">
        <v>205</v>
      </c>
      <c r="D79" s="55" t="s">
        <v>205</v>
      </c>
    </row>
    <row r="80" spans="1:4" s="52" customFormat="1" ht="20.100000000000001" customHeight="1" x14ac:dyDescent="0.25">
      <c r="A80" s="51">
        <f>IF(B79&gt;"",MAX(A$1:A79)+1,"")</f>
        <v>2021</v>
      </c>
      <c r="B80" s="55" t="s">
        <v>957</v>
      </c>
      <c r="C80" s="55"/>
      <c r="D80" s="55" t="s">
        <v>192</v>
      </c>
    </row>
    <row r="81" spans="1:4" s="52" customFormat="1" ht="20.100000000000001" customHeight="1" x14ac:dyDescent="0.25">
      <c r="A81" s="51">
        <f>IF(B80&gt;"",MAX(A$1:A80)+1,"")</f>
        <v>2022</v>
      </c>
      <c r="B81" s="55" t="s">
        <v>205</v>
      </c>
      <c r="C81" s="55" t="s">
        <v>192</v>
      </c>
      <c r="D81" s="55" t="s">
        <v>192</v>
      </c>
    </row>
    <row r="82" spans="1:4" s="52" customFormat="1" ht="20.100000000000001" customHeight="1" x14ac:dyDescent="0.25">
      <c r="A82" s="51">
        <f>IF(B81&gt;"",MAX(A$1:A81)+1,"")</f>
        <v>2023</v>
      </c>
      <c r="B82" s="55" t="s">
        <v>176</v>
      </c>
      <c r="C82" s="55" t="s">
        <v>178</v>
      </c>
      <c r="D82" s="55" t="s">
        <v>176</v>
      </c>
    </row>
    <row r="83" spans="1:4" s="52" customFormat="1" ht="20.100000000000001" customHeight="1" x14ac:dyDescent="0.25">
      <c r="A83" s="51">
        <f>IF(B82&gt;"",MAX(A$1:A82)+1,"")</f>
        <v>2024</v>
      </c>
      <c r="B83" s="55" t="s">
        <v>176</v>
      </c>
      <c r="C83" s="55" t="s">
        <v>184</v>
      </c>
      <c r="D83" s="55" t="s">
        <v>176</v>
      </c>
    </row>
    <row r="84" spans="1:4" s="52" customFormat="1" ht="20.100000000000001" customHeight="1" x14ac:dyDescent="0.25">
      <c r="A84" s="51">
        <f>IF(B83&gt;"",MAX(A$1:A83)+1,"")</f>
        <v>2025</v>
      </c>
      <c r="B84" s="55" t="s">
        <v>178</v>
      </c>
      <c r="C84" s="55" t="s">
        <v>205</v>
      </c>
      <c r="D84" s="55" t="s">
        <v>172</v>
      </c>
    </row>
    <row r="85" spans="1:4" s="52" customFormat="1" ht="20.100000000000001" customHeight="1" x14ac:dyDescent="0.25">
      <c r="A85" s="51">
        <f>IF(B84&gt;"",MAX(A$1:A84)+1,"")</f>
        <v>2026</v>
      </c>
      <c r="B85" s="55"/>
      <c r="C85" s="55"/>
      <c r="D85" s="55"/>
    </row>
    <row r="86" spans="1:4" s="52" customFormat="1" ht="20.100000000000001" customHeight="1" x14ac:dyDescent="0.25">
      <c r="A86" s="51" t="str">
        <f>IF(B85&gt;"",MAX(A$1:A85)+1,"")</f>
        <v/>
      </c>
      <c r="B86" s="55"/>
      <c r="C86" s="55"/>
      <c r="D86" s="55"/>
    </row>
    <row r="87" spans="1:4" s="52" customFormat="1" ht="20.100000000000001" customHeight="1" x14ac:dyDescent="0.25">
      <c r="A87" s="51" t="str">
        <f>IF(B86&gt;"",MAX(A$1:A86)+1,"")</f>
        <v/>
      </c>
      <c r="B87" s="55"/>
      <c r="C87" s="55"/>
      <c r="D87" s="55"/>
    </row>
    <row r="88" spans="1:4" s="52" customFormat="1" ht="20.100000000000001" customHeight="1" x14ac:dyDescent="0.25">
      <c r="A88" s="51" t="str">
        <f>IF(B87&gt;"",MAX(A$1:A87)+1,"")</f>
        <v/>
      </c>
      <c r="B88" s="55"/>
      <c r="C88" s="55"/>
      <c r="D88" s="55"/>
    </row>
    <row r="89" spans="1:4" s="52" customFormat="1" ht="20.100000000000001" customHeight="1" x14ac:dyDescent="0.25">
      <c r="A89" s="51" t="str">
        <f>IF(B88&gt;"",MAX(A$1:A88)+1,"")</f>
        <v/>
      </c>
      <c r="B89" s="55"/>
      <c r="C89" s="55"/>
      <c r="D89" s="55"/>
    </row>
    <row r="90" spans="1:4" s="52" customFormat="1" x14ac:dyDescent="0.25">
      <c r="A90" s="51" t="str">
        <f>IF(B89&gt;"",MAX(A$1:A89)+1,"")</f>
        <v/>
      </c>
      <c r="B90" s="55"/>
      <c r="C90" s="55"/>
      <c r="D90" s="55"/>
    </row>
    <row r="91" spans="1:4" s="52" customFormat="1" x14ac:dyDescent="0.25">
      <c r="A91" s="51" t="str">
        <f>IF(B90&gt;"",MAX(A$1:A90)+1,"")</f>
        <v/>
      </c>
      <c r="B91" s="55"/>
      <c r="C91" s="55"/>
      <c r="D91" s="55"/>
    </row>
    <row r="92" spans="1:4" s="52" customFormat="1" x14ac:dyDescent="0.25">
      <c r="A92" s="51" t="str">
        <f>IF(B91&gt;"",MAX(A$1:A91)+1,"")</f>
        <v/>
      </c>
      <c r="B92" s="55"/>
      <c r="C92" s="55"/>
      <c r="D92" s="55"/>
    </row>
    <row r="93" spans="1:4" s="52" customFormat="1" x14ac:dyDescent="0.25">
      <c r="A93" s="51" t="str">
        <f>IF(B92&gt;"",MAX(A$1:A92)+1,"")</f>
        <v/>
      </c>
      <c r="B93" s="55"/>
      <c r="C93" s="55"/>
      <c r="D93" s="55"/>
    </row>
    <row r="94" spans="1:4" s="52" customFormat="1" x14ac:dyDescent="0.25">
      <c r="A94" s="51" t="str">
        <f>IF(B93&gt;"",MAX(A$1:A93)+1,"")</f>
        <v/>
      </c>
      <c r="B94" s="55"/>
      <c r="C94" s="55"/>
      <c r="D94" s="55"/>
    </row>
    <row r="95" spans="1:4" s="52" customFormat="1" x14ac:dyDescent="0.25">
      <c r="A95" s="51" t="str">
        <f>IF(B94&gt;"",MAX(A$1:A94)+1,"")</f>
        <v/>
      </c>
      <c r="B95" s="55"/>
      <c r="C95" s="55"/>
      <c r="D95" s="55"/>
    </row>
    <row r="96" spans="1:4" s="52" customFormat="1" x14ac:dyDescent="0.25">
      <c r="A96" s="51" t="str">
        <f>IF(B95&gt;"",MAX(A$1:A95)+1,"")</f>
        <v/>
      </c>
      <c r="B96" s="55"/>
      <c r="C96" s="55"/>
      <c r="D96" s="55"/>
    </row>
    <row r="97" spans="1:4" s="52" customFormat="1" x14ac:dyDescent="0.25">
      <c r="A97" s="51" t="str">
        <f>IF(B96&gt;"",MAX(A$1:A96)+1,"")</f>
        <v/>
      </c>
      <c r="B97" s="55"/>
      <c r="C97" s="55"/>
      <c r="D97" s="55"/>
    </row>
  </sheetData>
  <mergeCells count="1">
    <mergeCell ref="B4:C4"/>
  </mergeCells>
  <hyperlinks>
    <hyperlink ref="C1" location="'Competitions Dashboard'!A1" display=" COMPETITIONS DASHBOARD" xr:uid="{D0A3DDA9-1582-45CB-A8F9-7076725BD3B1}"/>
    <hyperlink ref="D1" location="'Statistics Overview'!A1" display="STATISTICS OVERVIEW" xr:uid="{0A8BFD7D-4934-4534-B233-5D8A45945444}"/>
  </hyperlinks>
  <pageMargins left="0.23622047244094491" right="0.23622047244094491" top="0.74803149606299213" bottom="0.74803149606299213" header="0.31496062992125984" footer="0.31496062992125984"/>
  <pageSetup paperSize="9" scale="98" fitToHeight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680E7-8D6F-49F6-9690-376FF937E8B2}">
  <sheetPr>
    <pageSetUpPr autoPageBreaks="0"/>
  </sheetPr>
  <dimension ref="A1:F95"/>
  <sheetViews>
    <sheetView showGridLines="0" zoomScaleNormal="100" workbookViewId="0">
      <pane xSplit="1" ySplit="6" topLeftCell="B21" activePane="bottomRight" state="frozen"/>
      <selection pane="topRight" activeCell="B1" sqref="B1"/>
      <selection pane="bottomLeft" activeCell="A9" sqref="A9"/>
      <selection pane="bottomRight" activeCell="A7" sqref="A7:XFD44"/>
    </sheetView>
  </sheetViews>
  <sheetFormatPr defaultColWidth="9.140625" defaultRowHeight="16.5" x14ac:dyDescent="0.3"/>
  <cols>
    <col min="1" max="1" width="8.7109375" style="46" customWidth="1"/>
    <col min="2" max="3" width="30.5703125" style="47" customWidth="1"/>
    <col min="4" max="5" width="30.5703125" style="48" customWidth="1"/>
    <col min="6" max="6" width="9.140625" style="48" customWidth="1"/>
    <col min="7" max="16384" width="9.140625" style="48"/>
  </cols>
  <sheetData>
    <row r="1" spans="1:6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6" s="134" customFormat="1" ht="9.9499999999999993" customHeight="1" x14ac:dyDescent="0.25">
      <c r="A2" s="129"/>
      <c r="B2" s="130"/>
      <c r="C2" s="130"/>
      <c r="D2" s="130"/>
      <c r="E2" s="130"/>
    </row>
    <row r="3" spans="1:6" s="135" customFormat="1" ht="9.9499999999999993" customHeight="1" x14ac:dyDescent="0.25">
      <c r="A3" s="51"/>
      <c r="B3" s="150"/>
      <c r="C3" s="147"/>
      <c r="D3" s="147"/>
      <c r="E3" s="52"/>
      <c r="F3" s="52"/>
    </row>
    <row r="4" spans="1:6" ht="45" customHeight="1" x14ac:dyDescent="0.3">
      <c r="B4" s="312" t="s">
        <v>265</v>
      </c>
      <c r="C4" s="316"/>
      <c r="D4" s="92"/>
    </row>
    <row r="5" spans="1:6" ht="9.9499999999999993" customHeight="1" x14ac:dyDescent="0.3">
      <c r="B5" s="90"/>
      <c r="D5" s="90"/>
    </row>
    <row r="6" spans="1:6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</row>
    <row r="7" spans="1:6" ht="20.25" customHeight="1" x14ac:dyDescent="0.3">
      <c r="A7" s="51">
        <v>1983</v>
      </c>
      <c r="B7" s="104" t="s">
        <v>260</v>
      </c>
      <c r="C7" s="195" t="s">
        <v>415</v>
      </c>
      <c r="D7" s="104" t="s">
        <v>260</v>
      </c>
      <c r="E7" s="50"/>
      <c r="F7" s="50"/>
    </row>
    <row r="8" spans="1:6" ht="20.25" customHeight="1" x14ac:dyDescent="0.3">
      <c r="A8" s="51">
        <v>1984</v>
      </c>
      <c r="B8" s="104" t="s">
        <v>194</v>
      </c>
      <c r="C8" s="195" t="s">
        <v>415</v>
      </c>
      <c r="D8" s="104" t="s">
        <v>184</v>
      </c>
      <c r="E8" s="50"/>
      <c r="F8" s="50"/>
    </row>
    <row r="9" spans="1:6" ht="20.25" customHeight="1" x14ac:dyDescent="0.3">
      <c r="A9" s="51">
        <v>1985</v>
      </c>
      <c r="B9" s="104" t="s">
        <v>194</v>
      </c>
      <c r="C9" s="195" t="s">
        <v>415</v>
      </c>
      <c r="D9" s="104" t="s">
        <v>196</v>
      </c>
      <c r="E9" s="50"/>
      <c r="F9" s="50"/>
    </row>
    <row r="10" spans="1:6" ht="20.25" customHeight="1" x14ac:dyDescent="0.3">
      <c r="A10" s="51">
        <v>1986</v>
      </c>
      <c r="B10" s="195" t="s">
        <v>415</v>
      </c>
      <c r="C10" s="195" t="s">
        <v>415</v>
      </c>
      <c r="D10" s="195" t="s">
        <v>415</v>
      </c>
      <c r="E10" s="50"/>
      <c r="F10" s="50"/>
    </row>
    <row r="11" spans="1:6" ht="20.25" customHeight="1" x14ac:dyDescent="0.3">
      <c r="A11" s="51">
        <v>1987</v>
      </c>
      <c r="B11" s="195" t="s">
        <v>415</v>
      </c>
      <c r="C11" s="195" t="s">
        <v>415</v>
      </c>
      <c r="D11" s="195" t="s">
        <v>415</v>
      </c>
      <c r="E11" s="50"/>
      <c r="F11" s="50"/>
    </row>
    <row r="12" spans="1:6" ht="20.25" customHeight="1" x14ac:dyDescent="0.3">
      <c r="A12" s="51">
        <v>1988</v>
      </c>
      <c r="B12" s="195" t="s">
        <v>415</v>
      </c>
      <c r="C12" s="195" t="s">
        <v>415</v>
      </c>
      <c r="D12" s="195" t="s">
        <v>415</v>
      </c>
      <c r="E12" s="50"/>
      <c r="F12" s="50"/>
    </row>
    <row r="13" spans="1:6" ht="20.100000000000001" customHeight="1" x14ac:dyDescent="0.3">
      <c r="A13" s="51">
        <v>1989</v>
      </c>
      <c r="B13" s="54" t="s">
        <v>194</v>
      </c>
      <c r="C13" s="195" t="s">
        <v>415</v>
      </c>
      <c r="D13" s="52" t="s">
        <v>178</v>
      </c>
    </row>
    <row r="14" spans="1:6" s="52" customFormat="1" ht="20.100000000000001" customHeight="1" x14ac:dyDescent="0.25">
      <c r="A14" s="51">
        <v>1990</v>
      </c>
      <c r="B14" s="55" t="s">
        <v>194</v>
      </c>
      <c r="C14" s="195" t="s">
        <v>415</v>
      </c>
      <c r="D14" s="52" t="s">
        <v>194</v>
      </c>
    </row>
    <row r="15" spans="1:6" s="52" customFormat="1" ht="20.100000000000001" customHeight="1" x14ac:dyDescent="0.25">
      <c r="A15" s="51">
        <v>1991</v>
      </c>
      <c r="B15" s="55" t="s">
        <v>186</v>
      </c>
      <c r="C15" s="195" t="s">
        <v>415</v>
      </c>
      <c r="D15" s="52" t="s">
        <v>194</v>
      </c>
    </row>
    <row r="16" spans="1:6" s="52" customFormat="1" ht="20.100000000000001" customHeight="1" x14ac:dyDescent="0.25">
      <c r="A16" s="51">
        <v>1992</v>
      </c>
      <c r="B16" s="55" t="s">
        <v>194</v>
      </c>
      <c r="C16" s="195" t="s">
        <v>415</v>
      </c>
      <c r="D16" s="52" t="s">
        <v>194</v>
      </c>
    </row>
    <row r="17" spans="1:4" s="52" customFormat="1" ht="20.100000000000001" customHeight="1" x14ac:dyDescent="0.25">
      <c r="A17" s="51">
        <v>1993</v>
      </c>
      <c r="B17" s="55" t="s">
        <v>194</v>
      </c>
      <c r="C17" s="195" t="s">
        <v>415</v>
      </c>
      <c r="D17" s="52" t="s">
        <v>196</v>
      </c>
    </row>
    <row r="18" spans="1:4" s="52" customFormat="1" ht="20.100000000000001" customHeight="1" x14ac:dyDescent="0.25">
      <c r="A18" s="51">
        <v>1994</v>
      </c>
      <c r="B18" s="55" t="s">
        <v>192</v>
      </c>
      <c r="C18" s="195" t="s">
        <v>415</v>
      </c>
      <c r="D18" s="52" t="s">
        <v>192</v>
      </c>
    </row>
    <row r="19" spans="1:4" s="52" customFormat="1" ht="20.100000000000001" customHeight="1" x14ac:dyDescent="0.25">
      <c r="A19" s="51">
        <v>1995</v>
      </c>
      <c r="B19" s="55" t="s">
        <v>184</v>
      </c>
      <c r="C19" s="195" t="s">
        <v>415</v>
      </c>
      <c r="D19" s="52" t="s">
        <v>194</v>
      </c>
    </row>
    <row r="20" spans="1:4" s="52" customFormat="1" ht="20.100000000000001" customHeight="1" x14ac:dyDescent="0.25">
      <c r="A20" s="51">
        <v>1996</v>
      </c>
      <c r="B20" s="55" t="s">
        <v>194</v>
      </c>
      <c r="C20" s="195" t="s">
        <v>415</v>
      </c>
      <c r="D20" s="52" t="s">
        <v>194</v>
      </c>
    </row>
    <row r="21" spans="1:4" s="52" customFormat="1" ht="20.100000000000001" customHeight="1" x14ac:dyDescent="0.25">
      <c r="A21" s="51">
        <v>1997</v>
      </c>
      <c r="B21" s="55" t="s">
        <v>194</v>
      </c>
      <c r="C21" s="195" t="s">
        <v>415</v>
      </c>
      <c r="D21" s="52" t="s">
        <v>194</v>
      </c>
    </row>
    <row r="22" spans="1:4" s="52" customFormat="1" ht="20.100000000000001" customHeight="1" x14ac:dyDescent="0.25">
      <c r="A22" s="51">
        <v>1998</v>
      </c>
      <c r="B22" s="55" t="s">
        <v>184</v>
      </c>
      <c r="C22" s="195" t="s">
        <v>415</v>
      </c>
      <c r="D22" s="52" t="s">
        <v>184</v>
      </c>
    </row>
    <row r="23" spans="1:4" s="52" customFormat="1" ht="20.100000000000001" customHeight="1" x14ac:dyDescent="0.25">
      <c r="A23" s="51">
        <v>1999</v>
      </c>
      <c r="B23" s="55" t="s">
        <v>264</v>
      </c>
      <c r="C23" s="195" t="s">
        <v>415</v>
      </c>
      <c r="D23" s="52" t="s">
        <v>264</v>
      </c>
    </row>
    <row r="24" spans="1:4" s="52" customFormat="1" ht="20.100000000000001" customHeight="1" x14ac:dyDescent="0.25">
      <c r="A24" s="51">
        <v>2000</v>
      </c>
      <c r="B24" s="55" t="s">
        <v>192</v>
      </c>
      <c r="C24" s="195" t="s">
        <v>415</v>
      </c>
      <c r="D24" s="52" t="s">
        <v>192</v>
      </c>
    </row>
    <row r="25" spans="1:4" s="52" customFormat="1" ht="20.100000000000001" customHeight="1" x14ac:dyDescent="0.25">
      <c r="A25" s="51">
        <v>2001</v>
      </c>
      <c r="B25" s="55" t="s">
        <v>186</v>
      </c>
      <c r="C25" s="195" t="s">
        <v>415</v>
      </c>
      <c r="D25" s="52" t="s">
        <v>192</v>
      </c>
    </row>
    <row r="26" spans="1:4" s="52" customFormat="1" ht="20.100000000000001" customHeight="1" x14ac:dyDescent="0.25">
      <c r="A26" s="51">
        <v>2002</v>
      </c>
      <c r="B26" s="55" t="s">
        <v>178</v>
      </c>
      <c r="C26" s="195" t="s">
        <v>415</v>
      </c>
      <c r="D26" s="52" t="s">
        <v>178</v>
      </c>
    </row>
    <row r="27" spans="1:4" s="52" customFormat="1" ht="20.100000000000001" customHeight="1" x14ac:dyDescent="0.25">
      <c r="A27" s="51">
        <v>2003</v>
      </c>
      <c r="B27" s="55" t="s">
        <v>192</v>
      </c>
      <c r="C27" s="55" t="s">
        <v>196</v>
      </c>
      <c r="D27" s="52" t="s">
        <v>192</v>
      </c>
    </row>
    <row r="28" spans="1:4" s="52" customFormat="1" ht="20.100000000000001" customHeight="1" x14ac:dyDescent="0.25">
      <c r="A28" s="51">
        <v>2004</v>
      </c>
      <c r="B28" s="55" t="s">
        <v>192</v>
      </c>
      <c r="C28" s="55" t="s">
        <v>174</v>
      </c>
      <c r="D28" s="52" t="s">
        <v>192</v>
      </c>
    </row>
    <row r="29" spans="1:4" s="52" customFormat="1" ht="20.100000000000001" customHeight="1" x14ac:dyDescent="0.25">
      <c r="A29" s="51">
        <v>2005</v>
      </c>
      <c r="B29" s="55" t="s">
        <v>192</v>
      </c>
      <c r="C29" s="195" t="s">
        <v>415</v>
      </c>
      <c r="D29" s="52" t="s">
        <v>192</v>
      </c>
    </row>
    <row r="30" spans="1:4" s="52" customFormat="1" ht="20.100000000000001" customHeight="1" x14ac:dyDescent="0.25">
      <c r="A30" s="51">
        <v>2006</v>
      </c>
      <c r="B30" s="55" t="s">
        <v>192</v>
      </c>
      <c r="C30" s="55" t="s">
        <v>178</v>
      </c>
      <c r="D30" s="52" t="s">
        <v>192</v>
      </c>
    </row>
    <row r="31" spans="1:4" s="52" customFormat="1" ht="20.100000000000001" customHeight="1" x14ac:dyDescent="0.25">
      <c r="A31" s="51">
        <v>2007</v>
      </c>
      <c r="B31" s="55" t="s">
        <v>192</v>
      </c>
      <c r="C31" s="55" t="s">
        <v>190</v>
      </c>
      <c r="D31" s="52" t="s">
        <v>192</v>
      </c>
    </row>
    <row r="32" spans="1:4" s="52" customFormat="1" ht="20.100000000000001" customHeight="1" x14ac:dyDescent="0.25">
      <c r="A32" s="51">
        <v>2008</v>
      </c>
      <c r="B32" s="55" t="s">
        <v>192</v>
      </c>
      <c r="C32" s="55" t="s">
        <v>184</v>
      </c>
      <c r="D32" s="52" t="s">
        <v>192</v>
      </c>
    </row>
    <row r="33" spans="1:4" s="52" customFormat="1" ht="20.100000000000001" customHeight="1" x14ac:dyDescent="0.25">
      <c r="A33" s="51">
        <v>2009</v>
      </c>
      <c r="B33" s="55" t="s">
        <v>192</v>
      </c>
      <c r="C33" s="55" t="s">
        <v>174</v>
      </c>
      <c r="D33" s="52" t="s">
        <v>174</v>
      </c>
    </row>
    <row r="34" spans="1:4" s="52" customFormat="1" ht="20.100000000000001" customHeight="1" x14ac:dyDescent="0.25">
      <c r="A34" s="51">
        <v>2010</v>
      </c>
      <c r="B34" s="55" t="s">
        <v>192</v>
      </c>
      <c r="C34" s="55" t="s">
        <v>184</v>
      </c>
      <c r="D34" s="52" t="s">
        <v>192</v>
      </c>
    </row>
    <row r="35" spans="1:4" s="52" customFormat="1" ht="20.100000000000001" customHeight="1" x14ac:dyDescent="0.25">
      <c r="A35" s="51">
        <v>2011</v>
      </c>
      <c r="B35" s="55" t="s">
        <v>192</v>
      </c>
      <c r="C35" s="55" t="s">
        <v>196</v>
      </c>
      <c r="D35" s="52" t="s">
        <v>196</v>
      </c>
    </row>
    <row r="36" spans="1:4" s="52" customFormat="1" ht="20.100000000000001" customHeight="1" x14ac:dyDescent="0.25">
      <c r="A36" s="51">
        <v>2012</v>
      </c>
      <c r="B36" s="55" t="s">
        <v>192</v>
      </c>
      <c r="C36" s="55" t="s">
        <v>194</v>
      </c>
      <c r="D36" s="52" t="s">
        <v>192</v>
      </c>
    </row>
    <row r="37" spans="1:4" s="52" customFormat="1" ht="20.100000000000001" customHeight="1" x14ac:dyDescent="0.25">
      <c r="A37" s="51">
        <v>2013</v>
      </c>
      <c r="B37" s="55" t="s">
        <v>194</v>
      </c>
      <c r="C37" s="55" t="s">
        <v>178</v>
      </c>
      <c r="D37" s="52" t="s">
        <v>194</v>
      </c>
    </row>
    <row r="38" spans="1:4" s="52" customFormat="1" ht="20.100000000000001" customHeight="1" x14ac:dyDescent="0.25">
      <c r="A38" s="51">
        <v>2014</v>
      </c>
      <c r="B38" s="55" t="s">
        <v>192</v>
      </c>
      <c r="C38" s="55" t="s">
        <v>178</v>
      </c>
      <c r="D38" s="52" t="s">
        <v>192</v>
      </c>
    </row>
    <row r="39" spans="1:4" s="52" customFormat="1" ht="20.100000000000001" customHeight="1" x14ac:dyDescent="0.25">
      <c r="A39" s="51">
        <v>2015</v>
      </c>
      <c r="B39" s="55" t="s">
        <v>178</v>
      </c>
      <c r="C39" s="55" t="s">
        <v>192</v>
      </c>
      <c r="D39" s="52" t="s">
        <v>192</v>
      </c>
    </row>
    <row r="40" spans="1:4" s="52" customFormat="1" ht="20.100000000000001" customHeight="1" x14ac:dyDescent="0.25">
      <c r="A40" s="51">
        <v>2016</v>
      </c>
      <c r="B40" s="55" t="s">
        <v>178</v>
      </c>
      <c r="C40" s="55" t="s">
        <v>192</v>
      </c>
      <c r="D40" s="52" t="s">
        <v>178</v>
      </c>
    </row>
    <row r="41" spans="1:4" s="52" customFormat="1" ht="20.100000000000001" customHeight="1" x14ac:dyDescent="0.25">
      <c r="A41" s="51">
        <v>2017</v>
      </c>
      <c r="B41" s="55" t="s">
        <v>178</v>
      </c>
      <c r="C41" s="55" t="s">
        <v>192</v>
      </c>
      <c r="D41" s="52" t="s">
        <v>178</v>
      </c>
    </row>
    <row r="42" spans="1:4" s="52" customFormat="1" ht="20.100000000000001" customHeight="1" x14ac:dyDescent="0.25">
      <c r="A42" s="51">
        <v>2018</v>
      </c>
      <c r="B42" s="55" t="s">
        <v>194</v>
      </c>
      <c r="C42" s="55" t="s">
        <v>192</v>
      </c>
      <c r="D42" s="52" t="s">
        <v>192</v>
      </c>
    </row>
    <row r="43" spans="1:4" s="52" customFormat="1" ht="20.100000000000001" customHeight="1" x14ac:dyDescent="0.25">
      <c r="A43" s="51">
        <v>2019</v>
      </c>
      <c r="B43" s="55" t="s">
        <v>192</v>
      </c>
      <c r="C43" s="55" t="s">
        <v>178</v>
      </c>
      <c r="D43" s="52" t="s">
        <v>205</v>
      </c>
    </row>
    <row r="44" spans="1:4" s="52" customFormat="1" ht="20.100000000000001" customHeight="1" x14ac:dyDescent="0.25">
      <c r="A44" s="51">
        <f>IF(B43&gt;"",MAX(A$1:A43)+1,"")</f>
        <v>2020</v>
      </c>
      <c r="B44" s="317" t="s">
        <v>935</v>
      </c>
      <c r="C44" s="317"/>
      <c r="D44" s="317"/>
    </row>
    <row r="45" spans="1:4" s="52" customFormat="1" ht="20.100000000000001" customHeight="1" x14ac:dyDescent="0.25">
      <c r="A45" s="51"/>
      <c r="B45" s="55"/>
      <c r="C45" s="55"/>
      <c r="D45" s="55"/>
    </row>
    <row r="46" spans="1:4" s="52" customFormat="1" ht="20.100000000000001" customHeight="1" x14ac:dyDescent="0.25">
      <c r="A46" s="51" t="str">
        <f>IF(B45&gt;"",MAX(A$1:A45)+1,"")</f>
        <v/>
      </c>
      <c r="B46" s="55"/>
      <c r="C46" s="55"/>
      <c r="D46" s="55"/>
    </row>
    <row r="47" spans="1:4" s="52" customFormat="1" ht="20.100000000000001" customHeight="1" x14ac:dyDescent="0.25">
      <c r="A47" s="51" t="str">
        <f>IF(B46&gt;"",MAX(A$1:A46)+1,"")</f>
        <v/>
      </c>
      <c r="B47" s="55"/>
      <c r="C47" s="55"/>
      <c r="D47" s="55"/>
    </row>
    <row r="48" spans="1:4" s="52" customFormat="1" ht="20.100000000000001" customHeight="1" x14ac:dyDescent="0.25">
      <c r="A48" s="51" t="str">
        <f>IF(B47&gt;"",MAX(A$1:A47)+1,"")</f>
        <v/>
      </c>
      <c r="B48" s="55"/>
      <c r="C48" s="55"/>
      <c r="D48" s="55"/>
    </row>
    <row r="49" spans="1:4" s="52" customFormat="1" ht="20.100000000000001" customHeight="1" x14ac:dyDescent="0.25">
      <c r="A49" s="51" t="str">
        <f>IF(B48&gt;"",MAX(A$1:A48)+1,"")</f>
        <v/>
      </c>
      <c r="B49" s="55"/>
      <c r="C49" s="55"/>
      <c r="D49" s="55"/>
    </row>
    <row r="50" spans="1:4" s="52" customFormat="1" ht="20.100000000000001" customHeight="1" x14ac:dyDescent="0.25">
      <c r="A50" s="51" t="str">
        <f>IF(B49&gt;"",MAX(A$1:A49)+1,"")</f>
        <v/>
      </c>
      <c r="B50" s="55"/>
      <c r="C50" s="55"/>
      <c r="D50" s="55"/>
    </row>
    <row r="51" spans="1:4" s="52" customFormat="1" ht="20.100000000000001" customHeight="1" x14ac:dyDescent="0.25">
      <c r="A51" s="51" t="str">
        <f>IF(B50&gt;"",MAX(A$1:A50)+1,"")</f>
        <v/>
      </c>
      <c r="B51" s="55"/>
      <c r="C51" s="55"/>
      <c r="D51" s="55"/>
    </row>
    <row r="52" spans="1:4" s="52" customFormat="1" ht="20.100000000000001" customHeight="1" x14ac:dyDescent="0.25">
      <c r="A52" s="51" t="str">
        <f>IF(B51&gt;"",MAX(A$1:A51)+1,"")</f>
        <v/>
      </c>
      <c r="B52" s="55"/>
      <c r="C52" s="55"/>
      <c r="D52" s="55"/>
    </row>
    <row r="53" spans="1:4" s="52" customFormat="1" ht="20.100000000000001" customHeight="1" x14ac:dyDescent="0.25">
      <c r="A53" s="51" t="str">
        <f>IF(B52&gt;"",MAX(A$1:A52)+1,"")</f>
        <v/>
      </c>
      <c r="B53" s="55"/>
      <c r="C53" s="55"/>
      <c r="D53" s="55"/>
    </row>
    <row r="54" spans="1:4" s="52" customFormat="1" ht="20.100000000000001" customHeight="1" x14ac:dyDescent="0.25">
      <c r="A54" s="51" t="str">
        <f>IF(B53&gt;"",MAX(A$1:A53)+1,"")</f>
        <v/>
      </c>
      <c r="B54" s="55"/>
      <c r="C54" s="55"/>
      <c r="D54" s="55"/>
    </row>
    <row r="55" spans="1:4" s="52" customFormat="1" ht="20.100000000000001" customHeight="1" x14ac:dyDescent="0.25">
      <c r="A55" s="51" t="str">
        <f>IF(B54&gt;"",MAX(A$1:A54)+1,"")</f>
        <v/>
      </c>
      <c r="B55" s="55"/>
      <c r="C55" s="55"/>
      <c r="D55" s="55"/>
    </row>
    <row r="56" spans="1:4" s="52" customFormat="1" ht="20.100000000000001" customHeight="1" x14ac:dyDescent="0.25">
      <c r="A56" s="51" t="str">
        <f>IF(B55&gt;"",MAX(A$1:A55)+1,"")</f>
        <v/>
      </c>
      <c r="B56" s="55"/>
      <c r="C56" s="55"/>
      <c r="D56" s="55"/>
    </row>
    <row r="57" spans="1:4" s="52" customFormat="1" ht="20.100000000000001" customHeight="1" x14ac:dyDescent="0.25">
      <c r="A57" s="51" t="str">
        <f>IF(B56&gt;"",MAX(A$1:A56)+1,"")</f>
        <v/>
      </c>
      <c r="B57" s="55"/>
      <c r="C57" s="55"/>
      <c r="D57" s="55"/>
    </row>
    <row r="58" spans="1:4" s="52" customFormat="1" ht="20.100000000000001" customHeight="1" x14ac:dyDescent="0.25">
      <c r="A58" s="51" t="str">
        <f>IF(B57&gt;"",MAX(A$1:A57)+1,"")</f>
        <v/>
      </c>
      <c r="B58" s="55"/>
      <c r="C58" s="55"/>
      <c r="D58" s="55"/>
    </row>
    <row r="59" spans="1:4" s="52" customFormat="1" ht="20.100000000000001" customHeight="1" x14ac:dyDescent="0.25">
      <c r="A59" s="51" t="str">
        <f>IF(B58&gt;"",MAX(A$1:A58)+1,"")</f>
        <v/>
      </c>
      <c r="B59" s="55"/>
      <c r="C59" s="55"/>
      <c r="D59" s="55"/>
    </row>
    <row r="60" spans="1:4" s="52" customFormat="1" ht="20.100000000000001" customHeight="1" x14ac:dyDescent="0.25">
      <c r="A60" s="51" t="str">
        <f>IF(B59&gt;"",MAX(A$1:A59)+1,"")</f>
        <v/>
      </c>
      <c r="B60" s="55"/>
      <c r="C60" s="55"/>
      <c r="D60" s="55"/>
    </row>
    <row r="61" spans="1:4" s="52" customFormat="1" ht="20.100000000000001" customHeight="1" x14ac:dyDescent="0.25">
      <c r="A61" s="51" t="str">
        <f>IF(B60&gt;"",MAX(A$1:A60)+1,"")</f>
        <v/>
      </c>
      <c r="B61" s="55"/>
      <c r="C61" s="55"/>
      <c r="D61" s="55"/>
    </row>
    <row r="62" spans="1:4" s="52" customFormat="1" ht="20.100000000000001" customHeight="1" x14ac:dyDescent="0.25">
      <c r="A62" s="51" t="str">
        <f>IF(B61&gt;"",MAX(A$1:A61)+1,"")</f>
        <v/>
      </c>
      <c r="B62" s="55"/>
      <c r="C62" s="55"/>
      <c r="D62" s="55"/>
    </row>
    <row r="63" spans="1:4" s="52" customFormat="1" ht="20.100000000000001" customHeight="1" x14ac:dyDescent="0.25">
      <c r="A63" s="51"/>
      <c r="B63" s="55"/>
      <c r="C63" s="55"/>
    </row>
    <row r="64" spans="1:4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  <row r="93" spans="1:3" s="52" customFormat="1" ht="20.100000000000001" customHeight="1" x14ac:dyDescent="0.25">
      <c r="A93" s="51"/>
      <c r="B93" s="55"/>
      <c r="C93" s="55"/>
    </row>
    <row r="94" spans="1:3" s="52" customFormat="1" ht="20.100000000000001" customHeight="1" x14ac:dyDescent="0.25">
      <c r="A94" s="51"/>
      <c r="B94" s="55"/>
      <c r="C94" s="55"/>
    </row>
    <row r="95" spans="1:3" s="52" customFormat="1" ht="20.100000000000001" customHeight="1" x14ac:dyDescent="0.25">
      <c r="A95" s="51"/>
      <c r="B95" s="55"/>
      <c r="C95" s="55"/>
    </row>
  </sheetData>
  <mergeCells count="2">
    <mergeCell ref="B4:C4"/>
    <mergeCell ref="B44:D44"/>
  </mergeCells>
  <hyperlinks>
    <hyperlink ref="C1" location="'Competitions Dashboard'!A1" display=" COMPETITIONS DASHBOARD" xr:uid="{7665E482-A66B-4BAC-8237-199F2F1E33B9}"/>
    <hyperlink ref="D1" location="'Statistics Overview'!A1" display="STATISTICS OVERVIEW" xr:uid="{935FEDEB-6152-40BD-B3FA-38EA82566B8D}"/>
  </hyperlink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071EB-1017-46B0-9A00-04AAC349C49A}">
  <dimension ref="A1:F134"/>
  <sheetViews>
    <sheetView showGridLines="0" topLeftCell="A24" zoomScaleNormal="100" workbookViewId="0">
      <selection activeCell="C1" sqref="C1"/>
    </sheetView>
  </sheetViews>
  <sheetFormatPr defaultColWidth="9.140625" defaultRowHeight="16.5" x14ac:dyDescent="0.3"/>
  <cols>
    <col min="1" max="1" width="8.7109375" style="46" customWidth="1"/>
    <col min="2" max="3" width="30.5703125" style="47" customWidth="1"/>
    <col min="4" max="5" width="30.5703125" style="48" customWidth="1"/>
    <col min="6" max="16384" width="9.140625" style="48"/>
  </cols>
  <sheetData>
    <row r="1" spans="1:6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6" s="134" customFormat="1" ht="9.9499999999999993" customHeight="1" x14ac:dyDescent="0.25">
      <c r="A2" s="129"/>
      <c r="B2" s="130"/>
      <c r="C2" s="130"/>
      <c r="D2" s="130"/>
      <c r="E2" s="130"/>
    </row>
    <row r="3" spans="1:6" s="135" customFormat="1" ht="9.9499999999999993" customHeight="1" x14ac:dyDescent="0.25">
      <c r="A3" s="51"/>
      <c r="B3" s="150"/>
      <c r="C3" s="147"/>
      <c r="D3" s="147"/>
      <c r="E3" s="52"/>
      <c r="F3" s="52"/>
    </row>
    <row r="4" spans="1:6" ht="45" customHeight="1" x14ac:dyDescent="0.3">
      <c r="B4" s="312" t="s">
        <v>934</v>
      </c>
      <c r="C4" s="312"/>
      <c r="D4" s="312"/>
    </row>
    <row r="5" spans="1:6" ht="9.9499999999999993" customHeight="1" x14ac:dyDescent="0.3">
      <c r="B5" s="90"/>
      <c r="D5" s="90"/>
    </row>
    <row r="6" spans="1:6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</row>
    <row r="7" spans="1:6" x14ac:dyDescent="0.3">
      <c r="A7" s="201"/>
      <c r="B7" s="318" t="s">
        <v>969</v>
      </c>
      <c r="C7" s="318"/>
      <c r="D7" s="318"/>
      <c r="E7" s="50"/>
      <c r="F7" s="50"/>
    </row>
    <row r="8" spans="1:6" ht="20.25" customHeight="1" x14ac:dyDescent="0.3">
      <c r="A8" s="51">
        <v>1983</v>
      </c>
      <c r="B8" s="104" t="s">
        <v>260</v>
      </c>
      <c r="C8" s="195" t="s">
        <v>415</v>
      </c>
      <c r="D8" s="104" t="s">
        <v>260</v>
      </c>
      <c r="E8" s="50"/>
      <c r="F8" s="50"/>
    </row>
    <row r="9" spans="1:6" ht="20.25" customHeight="1" x14ac:dyDescent="0.3">
      <c r="A9" s="51">
        <v>1984</v>
      </c>
      <c r="B9" s="104" t="s">
        <v>194</v>
      </c>
      <c r="C9" s="195" t="s">
        <v>415</v>
      </c>
      <c r="D9" s="104" t="s">
        <v>184</v>
      </c>
      <c r="E9" s="50"/>
      <c r="F9" s="50"/>
    </row>
    <row r="10" spans="1:6" ht="20.25" customHeight="1" x14ac:dyDescent="0.3">
      <c r="A10" s="51">
        <v>1985</v>
      </c>
      <c r="B10" s="104" t="s">
        <v>194</v>
      </c>
      <c r="C10" s="195" t="s">
        <v>415</v>
      </c>
      <c r="D10" s="104" t="s">
        <v>196</v>
      </c>
      <c r="E10" s="50"/>
      <c r="F10" s="50"/>
    </row>
    <row r="11" spans="1:6" ht="20.25" customHeight="1" x14ac:dyDescent="0.3">
      <c r="A11" s="51">
        <v>1986</v>
      </c>
      <c r="B11" s="195" t="s">
        <v>415</v>
      </c>
      <c r="C11" s="195" t="s">
        <v>415</v>
      </c>
      <c r="D11" s="195" t="s">
        <v>415</v>
      </c>
      <c r="E11" s="50"/>
      <c r="F11" s="50"/>
    </row>
    <row r="12" spans="1:6" ht="20.25" customHeight="1" x14ac:dyDescent="0.3">
      <c r="A12" s="51">
        <v>1987</v>
      </c>
      <c r="B12" s="195" t="s">
        <v>415</v>
      </c>
      <c r="C12" s="195" t="s">
        <v>415</v>
      </c>
      <c r="D12" s="195" t="s">
        <v>415</v>
      </c>
      <c r="E12" s="50"/>
      <c r="F12" s="50"/>
    </row>
    <row r="13" spans="1:6" ht="20.25" customHeight="1" x14ac:dyDescent="0.3">
      <c r="A13" s="51">
        <v>1988</v>
      </c>
      <c r="B13" s="195" t="s">
        <v>415</v>
      </c>
      <c r="C13" s="195" t="s">
        <v>415</v>
      </c>
      <c r="D13" s="195" t="s">
        <v>415</v>
      </c>
      <c r="E13" s="50"/>
      <c r="F13" s="50"/>
    </row>
    <row r="14" spans="1:6" ht="20.100000000000001" customHeight="1" x14ac:dyDescent="0.3">
      <c r="A14" s="51">
        <v>1989</v>
      </c>
      <c r="B14" s="54" t="s">
        <v>194</v>
      </c>
      <c r="C14" s="195" t="s">
        <v>415</v>
      </c>
      <c r="D14" s="52" t="s">
        <v>178</v>
      </c>
    </row>
    <row r="15" spans="1:6" s="52" customFormat="1" ht="20.100000000000001" customHeight="1" x14ac:dyDescent="0.25">
      <c r="A15" s="51">
        <v>1990</v>
      </c>
      <c r="B15" s="55" t="s">
        <v>194</v>
      </c>
      <c r="C15" s="195" t="s">
        <v>415</v>
      </c>
      <c r="D15" s="52" t="s">
        <v>194</v>
      </c>
    </row>
    <row r="16" spans="1:6" s="52" customFormat="1" ht="20.100000000000001" customHeight="1" x14ac:dyDescent="0.25">
      <c r="A16" s="51">
        <v>1991</v>
      </c>
      <c r="B16" s="55" t="s">
        <v>186</v>
      </c>
      <c r="C16" s="195" t="s">
        <v>415</v>
      </c>
      <c r="D16" s="52" t="s">
        <v>194</v>
      </c>
    </row>
    <row r="17" spans="1:4" s="52" customFormat="1" ht="20.100000000000001" customHeight="1" x14ac:dyDescent="0.25">
      <c r="A17" s="51">
        <v>1992</v>
      </c>
      <c r="B17" s="55" t="s">
        <v>194</v>
      </c>
      <c r="C17" s="195" t="s">
        <v>415</v>
      </c>
      <c r="D17" s="52" t="s">
        <v>194</v>
      </c>
    </row>
    <row r="18" spans="1:4" s="52" customFormat="1" ht="20.100000000000001" customHeight="1" x14ac:dyDescent="0.25">
      <c r="A18" s="51">
        <v>1993</v>
      </c>
      <c r="B18" s="55" t="s">
        <v>194</v>
      </c>
      <c r="C18" s="195" t="s">
        <v>415</v>
      </c>
      <c r="D18" s="52" t="s">
        <v>196</v>
      </c>
    </row>
    <row r="19" spans="1:4" s="52" customFormat="1" ht="20.100000000000001" customHeight="1" x14ac:dyDescent="0.25">
      <c r="A19" s="51">
        <v>1994</v>
      </c>
      <c r="B19" s="55" t="s">
        <v>192</v>
      </c>
      <c r="C19" s="195" t="s">
        <v>415</v>
      </c>
      <c r="D19" s="52" t="s">
        <v>192</v>
      </c>
    </row>
    <row r="20" spans="1:4" s="52" customFormat="1" ht="20.100000000000001" customHeight="1" x14ac:dyDescent="0.25">
      <c r="A20" s="51">
        <v>1995</v>
      </c>
      <c r="B20" s="55" t="s">
        <v>184</v>
      </c>
      <c r="C20" s="195" t="s">
        <v>415</v>
      </c>
      <c r="D20" s="52" t="s">
        <v>194</v>
      </c>
    </row>
    <row r="21" spans="1:4" s="52" customFormat="1" ht="20.100000000000001" customHeight="1" x14ac:dyDescent="0.25">
      <c r="A21" s="51">
        <v>1996</v>
      </c>
      <c r="B21" s="55" t="s">
        <v>194</v>
      </c>
      <c r="C21" s="195" t="s">
        <v>415</v>
      </c>
      <c r="D21" s="52" t="s">
        <v>194</v>
      </c>
    </row>
    <row r="22" spans="1:4" s="52" customFormat="1" ht="20.100000000000001" customHeight="1" x14ac:dyDescent="0.25">
      <c r="A22" s="51">
        <v>1997</v>
      </c>
      <c r="B22" s="55" t="s">
        <v>194</v>
      </c>
      <c r="C22" s="195" t="s">
        <v>415</v>
      </c>
      <c r="D22" s="52" t="s">
        <v>194</v>
      </c>
    </row>
    <row r="23" spans="1:4" s="52" customFormat="1" ht="20.100000000000001" customHeight="1" x14ac:dyDescent="0.25">
      <c r="A23" s="51">
        <v>1998</v>
      </c>
      <c r="B23" s="55" t="s">
        <v>184</v>
      </c>
      <c r="C23" s="195" t="s">
        <v>415</v>
      </c>
      <c r="D23" s="52" t="s">
        <v>184</v>
      </c>
    </row>
    <row r="24" spans="1:4" s="52" customFormat="1" ht="20.100000000000001" customHeight="1" x14ac:dyDescent="0.25">
      <c r="A24" s="51">
        <v>1999</v>
      </c>
      <c r="B24" s="55" t="s">
        <v>264</v>
      </c>
      <c r="C24" s="195" t="s">
        <v>415</v>
      </c>
      <c r="D24" s="52" t="s">
        <v>264</v>
      </c>
    </row>
    <row r="25" spans="1:4" s="52" customFormat="1" ht="20.100000000000001" customHeight="1" x14ac:dyDescent="0.25">
      <c r="A25" s="51">
        <v>2000</v>
      </c>
      <c r="B25" s="55" t="s">
        <v>192</v>
      </c>
      <c r="C25" s="195" t="s">
        <v>415</v>
      </c>
      <c r="D25" s="52" t="s">
        <v>192</v>
      </c>
    </row>
    <row r="26" spans="1:4" s="52" customFormat="1" ht="20.100000000000001" customHeight="1" x14ac:dyDescent="0.25">
      <c r="A26" s="51">
        <v>2001</v>
      </c>
      <c r="B26" s="55" t="s">
        <v>186</v>
      </c>
      <c r="C26" s="195" t="s">
        <v>415</v>
      </c>
      <c r="D26" s="52" t="s">
        <v>192</v>
      </c>
    </row>
    <row r="27" spans="1:4" s="52" customFormat="1" ht="20.100000000000001" customHeight="1" x14ac:dyDescent="0.25">
      <c r="A27" s="51">
        <v>2002</v>
      </c>
      <c r="B27" s="55" t="s">
        <v>178</v>
      </c>
      <c r="C27" s="195" t="s">
        <v>415</v>
      </c>
      <c r="D27" s="52" t="s">
        <v>178</v>
      </c>
    </row>
    <row r="28" spans="1:4" s="52" customFormat="1" ht="20.100000000000001" customHeight="1" x14ac:dyDescent="0.25">
      <c r="A28" s="51">
        <v>2003</v>
      </c>
      <c r="B28" s="55" t="s">
        <v>192</v>
      </c>
      <c r="C28" s="55" t="s">
        <v>196</v>
      </c>
      <c r="D28" s="52" t="s">
        <v>192</v>
      </c>
    </row>
    <row r="29" spans="1:4" s="52" customFormat="1" ht="20.100000000000001" customHeight="1" x14ac:dyDescent="0.25">
      <c r="A29" s="51">
        <v>2004</v>
      </c>
      <c r="B29" s="55" t="s">
        <v>192</v>
      </c>
      <c r="C29" s="55" t="s">
        <v>174</v>
      </c>
      <c r="D29" s="52" t="s">
        <v>192</v>
      </c>
    </row>
    <row r="30" spans="1:4" s="52" customFormat="1" ht="20.100000000000001" customHeight="1" x14ac:dyDescent="0.25">
      <c r="A30" s="51">
        <v>2005</v>
      </c>
      <c r="B30" s="55" t="s">
        <v>192</v>
      </c>
      <c r="C30" s="195" t="s">
        <v>415</v>
      </c>
      <c r="D30" s="52" t="s">
        <v>192</v>
      </c>
    </row>
    <row r="31" spans="1:4" s="52" customFormat="1" ht="20.100000000000001" customHeight="1" x14ac:dyDescent="0.25">
      <c r="A31" s="51">
        <v>2006</v>
      </c>
      <c r="B31" s="55" t="s">
        <v>192</v>
      </c>
      <c r="C31" s="55" t="s">
        <v>178</v>
      </c>
      <c r="D31" s="52" t="s">
        <v>192</v>
      </c>
    </row>
    <row r="32" spans="1:4" s="52" customFormat="1" ht="20.100000000000001" customHeight="1" x14ac:dyDescent="0.25">
      <c r="A32" s="51">
        <v>2007</v>
      </c>
      <c r="B32" s="55" t="s">
        <v>192</v>
      </c>
      <c r="C32" s="55" t="s">
        <v>190</v>
      </c>
      <c r="D32" s="52" t="s">
        <v>192</v>
      </c>
    </row>
    <row r="33" spans="1:6" s="52" customFormat="1" ht="20.100000000000001" customHeight="1" x14ac:dyDescent="0.25">
      <c r="A33" s="51">
        <v>2008</v>
      </c>
      <c r="B33" s="55" t="s">
        <v>192</v>
      </c>
      <c r="C33" s="55" t="s">
        <v>184</v>
      </c>
      <c r="D33" s="52" t="s">
        <v>192</v>
      </c>
    </row>
    <row r="34" spans="1:6" s="52" customFormat="1" ht="20.100000000000001" customHeight="1" x14ac:dyDescent="0.25">
      <c r="A34" s="51">
        <v>2009</v>
      </c>
      <c r="B34" s="55" t="s">
        <v>192</v>
      </c>
      <c r="C34" s="55" t="s">
        <v>174</v>
      </c>
      <c r="D34" s="52" t="s">
        <v>174</v>
      </c>
    </row>
    <row r="35" spans="1:6" s="52" customFormat="1" ht="20.100000000000001" customHeight="1" x14ac:dyDescent="0.25">
      <c r="A35" s="51">
        <v>2010</v>
      </c>
      <c r="B35" s="55" t="s">
        <v>192</v>
      </c>
      <c r="C35" s="55" t="s">
        <v>184</v>
      </c>
      <c r="D35" s="52" t="s">
        <v>192</v>
      </c>
    </row>
    <row r="36" spans="1:6" s="52" customFormat="1" ht="20.100000000000001" customHeight="1" x14ac:dyDescent="0.25">
      <c r="A36" s="51">
        <v>2011</v>
      </c>
      <c r="B36" s="55" t="s">
        <v>192</v>
      </c>
      <c r="C36" s="55" t="s">
        <v>196</v>
      </c>
      <c r="D36" s="52" t="s">
        <v>196</v>
      </c>
    </row>
    <row r="37" spans="1:6" s="52" customFormat="1" ht="20.100000000000001" customHeight="1" x14ac:dyDescent="0.25">
      <c r="A37" s="51">
        <v>2012</v>
      </c>
      <c r="B37" s="55" t="s">
        <v>192</v>
      </c>
      <c r="C37" s="55" t="s">
        <v>194</v>
      </c>
      <c r="D37" s="52" t="s">
        <v>192</v>
      </c>
    </row>
    <row r="38" spans="1:6" s="52" customFormat="1" ht="20.100000000000001" customHeight="1" x14ac:dyDescent="0.25">
      <c r="A38" s="51">
        <v>2013</v>
      </c>
      <c r="B38" s="55" t="s">
        <v>194</v>
      </c>
      <c r="C38" s="55" t="s">
        <v>178</v>
      </c>
      <c r="D38" s="52" t="s">
        <v>194</v>
      </c>
    </row>
    <row r="39" spans="1:6" s="52" customFormat="1" ht="20.100000000000001" customHeight="1" x14ac:dyDescent="0.25">
      <c r="A39" s="51">
        <v>2014</v>
      </c>
      <c r="B39" s="55" t="s">
        <v>192</v>
      </c>
      <c r="C39" s="55" t="s">
        <v>178</v>
      </c>
      <c r="D39" s="52" t="s">
        <v>192</v>
      </c>
    </row>
    <row r="40" spans="1:6" s="52" customFormat="1" ht="20.100000000000001" customHeight="1" x14ac:dyDescent="0.25">
      <c r="A40" s="51">
        <v>2015</v>
      </c>
      <c r="B40" s="55" t="s">
        <v>178</v>
      </c>
      <c r="C40" s="55" t="s">
        <v>192</v>
      </c>
      <c r="D40" s="52" t="s">
        <v>192</v>
      </c>
    </row>
    <row r="41" spans="1:6" s="52" customFormat="1" ht="20.100000000000001" customHeight="1" x14ac:dyDescent="0.25">
      <c r="A41" s="51">
        <v>2016</v>
      </c>
      <c r="B41" s="55" t="s">
        <v>178</v>
      </c>
      <c r="C41" s="55" t="s">
        <v>192</v>
      </c>
      <c r="D41" s="52" t="s">
        <v>178</v>
      </c>
    </row>
    <row r="42" spans="1:6" s="52" customFormat="1" ht="20.100000000000001" customHeight="1" x14ac:dyDescent="0.25">
      <c r="A42" s="51">
        <v>2017</v>
      </c>
      <c r="B42" s="55" t="s">
        <v>178</v>
      </c>
      <c r="C42" s="55" t="s">
        <v>192</v>
      </c>
      <c r="D42" s="52" t="s">
        <v>178</v>
      </c>
    </row>
    <row r="43" spans="1:6" s="52" customFormat="1" ht="20.100000000000001" customHeight="1" x14ac:dyDescent="0.25">
      <c r="A43" s="51">
        <v>2018</v>
      </c>
      <c r="B43" s="55" t="s">
        <v>194</v>
      </c>
      <c r="C43" s="55" t="s">
        <v>192</v>
      </c>
      <c r="D43" s="52" t="s">
        <v>192</v>
      </c>
    </row>
    <row r="44" spans="1:6" s="52" customFormat="1" ht="20.100000000000001" customHeight="1" x14ac:dyDescent="0.25">
      <c r="A44" s="51">
        <v>2019</v>
      </c>
      <c r="B44" s="55" t="s">
        <v>192</v>
      </c>
      <c r="C44" s="55" t="s">
        <v>178</v>
      </c>
      <c r="D44" s="52" t="s">
        <v>205</v>
      </c>
    </row>
    <row r="45" spans="1:6" s="52" customFormat="1" ht="20.100000000000001" customHeight="1" x14ac:dyDescent="0.25">
      <c r="A45" s="51"/>
      <c r="B45" s="317" t="s">
        <v>935</v>
      </c>
      <c r="C45" s="317"/>
      <c r="D45" s="317"/>
    </row>
    <row r="46" spans="1:6" ht="20.25" customHeight="1" x14ac:dyDescent="0.3">
      <c r="A46" s="51">
        <v>2020</v>
      </c>
      <c r="B46" s="104" t="s">
        <v>192</v>
      </c>
      <c r="C46" s="104" t="s">
        <v>178</v>
      </c>
      <c r="D46" s="104" t="s">
        <v>190</v>
      </c>
      <c r="E46" s="50"/>
      <c r="F46" s="50"/>
    </row>
    <row r="47" spans="1:6" ht="20.25" customHeight="1" x14ac:dyDescent="0.3">
      <c r="A47" s="51">
        <f>IF(B46&gt;"",MAX(A$4:A46)+1,"")</f>
        <v>2021</v>
      </c>
      <c r="B47" s="104" t="s">
        <v>957</v>
      </c>
      <c r="C47" s="104"/>
      <c r="D47" s="104" t="s">
        <v>192</v>
      </c>
      <c r="E47" s="50"/>
      <c r="F47" s="50"/>
    </row>
    <row r="48" spans="1:6" ht="20.25" customHeight="1" x14ac:dyDescent="0.3">
      <c r="A48" s="51">
        <f>IF(B47&gt;"",MAX(A$4:A47)+1,"")</f>
        <v>2022</v>
      </c>
      <c r="B48" s="104" t="s">
        <v>176</v>
      </c>
      <c r="C48" s="104" t="s">
        <v>178</v>
      </c>
      <c r="D48" s="104" t="s">
        <v>176</v>
      </c>
      <c r="E48" s="50"/>
      <c r="F48" s="50"/>
    </row>
    <row r="49" spans="1:6" ht="20.25" customHeight="1" x14ac:dyDescent="0.3">
      <c r="A49" s="51">
        <f>IF(B48&gt;"",MAX(A$4:A48)+1,"")</f>
        <v>2023</v>
      </c>
      <c r="B49" s="104" t="s">
        <v>192</v>
      </c>
      <c r="C49" s="104" t="s">
        <v>178</v>
      </c>
      <c r="D49" s="104" t="s">
        <v>174</v>
      </c>
      <c r="E49" s="50"/>
      <c r="F49" s="50"/>
    </row>
    <row r="50" spans="1:6" ht="20.25" customHeight="1" x14ac:dyDescent="0.3">
      <c r="A50" s="51">
        <f>IF(B49&gt;"",MAX(A$4:A49)+1,"")</f>
        <v>2024</v>
      </c>
      <c r="B50" s="104" t="s">
        <v>271</v>
      </c>
      <c r="C50" s="104" t="s">
        <v>176</v>
      </c>
      <c r="D50" s="104" t="s">
        <v>176</v>
      </c>
      <c r="E50" s="50"/>
      <c r="F50" s="50"/>
    </row>
    <row r="51" spans="1:6" ht="20.25" customHeight="1" x14ac:dyDescent="0.3">
      <c r="A51" s="51">
        <f>IF(B50&gt;"",MAX(A$4:A50)+1,"")</f>
        <v>2025</v>
      </c>
      <c r="B51" s="104" t="s">
        <v>271</v>
      </c>
      <c r="C51" s="104" t="s">
        <v>178</v>
      </c>
      <c r="D51" s="104" t="s">
        <v>178</v>
      </c>
      <c r="E51" s="50"/>
      <c r="F51" s="50"/>
    </row>
    <row r="52" spans="1:6" ht="20.100000000000001" customHeight="1" x14ac:dyDescent="0.3">
      <c r="A52" s="51"/>
      <c r="B52" s="54"/>
      <c r="C52" s="55"/>
      <c r="D52" s="52"/>
    </row>
    <row r="53" spans="1:6" s="52" customFormat="1" ht="20.100000000000001" customHeight="1" x14ac:dyDescent="0.25">
      <c r="A53" s="51"/>
      <c r="B53" s="55"/>
      <c r="C53" s="55"/>
    </row>
    <row r="54" spans="1:6" s="52" customFormat="1" ht="20.100000000000001" customHeight="1" x14ac:dyDescent="0.25">
      <c r="A54" s="51"/>
      <c r="B54" s="55"/>
      <c r="C54" s="55"/>
    </row>
    <row r="55" spans="1:6" s="52" customFormat="1" ht="20.100000000000001" customHeight="1" x14ac:dyDescent="0.25">
      <c r="A55" s="51"/>
      <c r="B55" s="55"/>
      <c r="C55" s="55"/>
    </row>
    <row r="56" spans="1:6" s="52" customFormat="1" ht="20.100000000000001" customHeight="1" x14ac:dyDescent="0.25">
      <c r="A56" s="51"/>
      <c r="B56" s="55"/>
      <c r="C56" s="55"/>
    </row>
    <row r="57" spans="1:6" s="52" customFormat="1" ht="20.100000000000001" customHeight="1" x14ac:dyDescent="0.25">
      <c r="A57" s="51"/>
      <c r="B57" s="55"/>
      <c r="C57" s="55"/>
    </row>
    <row r="58" spans="1:6" s="52" customFormat="1" ht="20.100000000000001" customHeight="1" x14ac:dyDescent="0.25">
      <c r="A58" s="51"/>
      <c r="B58" s="55"/>
      <c r="C58" s="55"/>
    </row>
    <row r="59" spans="1:6" s="52" customFormat="1" ht="20.100000000000001" customHeight="1" x14ac:dyDescent="0.25">
      <c r="A59" s="51"/>
      <c r="B59" s="55"/>
    </row>
    <row r="60" spans="1:6" s="52" customFormat="1" ht="20.100000000000001" customHeight="1" x14ac:dyDescent="0.25">
      <c r="A60" s="51"/>
      <c r="B60" s="55"/>
      <c r="C60" s="55"/>
    </row>
    <row r="61" spans="1:6" s="52" customFormat="1" ht="20.100000000000001" customHeight="1" x14ac:dyDescent="0.25">
      <c r="A61" s="51"/>
      <c r="B61" s="55"/>
      <c r="C61" s="55"/>
    </row>
    <row r="62" spans="1:6" s="52" customFormat="1" ht="20.100000000000001" customHeight="1" x14ac:dyDescent="0.25">
      <c r="A62" s="51"/>
      <c r="B62" s="55"/>
      <c r="C62" s="55"/>
    </row>
    <row r="63" spans="1:6" s="52" customFormat="1" ht="20.100000000000001" customHeight="1" x14ac:dyDescent="0.25">
      <c r="A63" s="51"/>
      <c r="B63" s="55"/>
      <c r="C63" s="55"/>
    </row>
    <row r="64" spans="1:6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4" s="52" customFormat="1" ht="20.100000000000001" customHeight="1" x14ac:dyDescent="0.25">
      <c r="A81" s="51"/>
      <c r="B81" s="55"/>
      <c r="C81" s="55"/>
    </row>
    <row r="82" spans="1:4" s="52" customFormat="1" ht="20.100000000000001" customHeight="1" x14ac:dyDescent="0.25">
      <c r="A82" s="51"/>
      <c r="B82" s="55"/>
      <c r="C82" s="55"/>
    </row>
    <row r="83" spans="1:4" s="52" customFormat="1" ht="20.100000000000001" customHeight="1" x14ac:dyDescent="0.25">
      <c r="A83" s="51" t="str">
        <f>IF(B82&gt;"",MAX(A$1:A82)+1,"")</f>
        <v/>
      </c>
      <c r="B83" s="55"/>
      <c r="C83" s="55"/>
      <c r="D83" s="55"/>
    </row>
    <row r="84" spans="1:4" s="52" customFormat="1" ht="20.100000000000001" customHeight="1" x14ac:dyDescent="0.25">
      <c r="A84" s="51"/>
      <c r="B84" s="55"/>
      <c r="C84" s="55"/>
      <c r="D84" s="55"/>
    </row>
    <row r="85" spans="1:4" s="52" customFormat="1" ht="20.100000000000001" customHeight="1" x14ac:dyDescent="0.25">
      <c r="A85" s="51" t="str">
        <f>IF(B84&gt;"",MAX(A$1:A84)+1,"")</f>
        <v/>
      </c>
      <c r="B85" s="55"/>
      <c r="C85" s="55"/>
      <c r="D85" s="55"/>
    </row>
    <row r="86" spans="1:4" s="52" customFormat="1" ht="20.100000000000001" customHeight="1" x14ac:dyDescent="0.25">
      <c r="A86" s="51" t="str">
        <f>IF(B85&gt;"",MAX(A$1:A85)+1,"")</f>
        <v/>
      </c>
      <c r="B86" s="55"/>
      <c r="C86" s="55"/>
      <c r="D86" s="55"/>
    </row>
    <row r="87" spans="1:4" s="52" customFormat="1" ht="20.100000000000001" customHeight="1" x14ac:dyDescent="0.25">
      <c r="A87" s="51" t="str">
        <f>IF(B86&gt;"",MAX(A$1:A86)+1,"")</f>
        <v/>
      </c>
      <c r="B87" s="55"/>
      <c r="C87" s="55"/>
      <c r="D87" s="55"/>
    </row>
    <row r="88" spans="1:4" s="52" customFormat="1" ht="20.100000000000001" customHeight="1" x14ac:dyDescent="0.25">
      <c r="A88" s="51" t="str">
        <f>IF(B87&gt;"",MAX(A$1:A87)+1,"")</f>
        <v/>
      </c>
      <c r="B88" s="55"/>
      <c r="C88" s="55"/>
      <c r="D88" s="55"/>
    </row>
    <row r="89" spans="1:4" s="52" customFormat="1" ht="20.100000000000001" customHeight="1" x14ac:dyDescent="0.25">
      <c r="A89" s="51" t="str">
        <f>IF(B88&gt;"",MAX(A$1:A88)+1,"")</f>
        <v/>
      </c>
      <c r="B89" s="55"/>
      <c r="C89" s="55"/>
      <c r="D89" s="55"/>
    </row>
    <row r="90" spans="1:4" s="52" customFormat="1" ht="20.100000000000001" customHeight="1" x14ac:dyDescent="0.25">
      <c r="A90" s="51" t="str">
        <f>IF(B89&gt;"",MAX(A$1:A89)+1,"")</f>
        <v/>
      </c>
      <c r="B90" s="55"/>
      <c r="C90" s="55"/>
      <c r="D90" s="55"/>
    </row>
    <row r="91" spans="1:4" s="52" customFormat="1" ht="20.100000000000001" customHeight="1" x14ac:dyDescent="0.25">
      <c r="A91" s="51" t="str">
        <f>IF(B90&gt;"",MAX(A$1:A90)+1,"")</f>
        <v/>
      </c>
      <c r="B91" s="55"/>
      <c r="C91" s="55"/>
      <c r="D91" s="55"/>
    </row>
    <row r="92" spans="1:4" s="52" customFormat="1" ht="20.100000000000001" customHeight="1" x14ac:dyDescent="0.25">
      <c r="A92" s="51" t="str">
        <f>IF(B91&gt;"",MAX(A$1:A91)+1,"")</f>
        <v/>
      </c>
      <c r="B92" s="55"/>
      <c r="C92" s="55"/>
      <c r="D92" s="55"/>
    </row>
    <row r="93" spans="1:4" s="52" customFormat="1" ht="20.100000000000001" customHeight="1" x14ac:dyDescent="0.25">
      <c r="A93" s="51" t="str">
        <f>IF(B92&gt;"",MAX(A$1:A92)+1,"")</f>
        <v/>
      </c>
      <c r="B93" s="55"/>
      <c r="C93" s="55"/>
      <c r="D93" s="55"/>
    </row>
    <row r="94" spans="1:4" s="52" customFormat="1" ht="20.100000000000001" customHeight="1" x14ac:dyDescent="0.25">
      <c r="A94" s="51" t="str">
        <f>IF(B93&gt;"",MAX(A$1:A93)+1,"")</f>
        <v/>
      </c>
      <c r="B94" s="55"/>
      <c r="C94" s="55"/>
      <c r="D94" s="55"/>
    </row>
    <row r="95" spans="1:4" s="52" customFormat="1" ht="20.100000000000001" customHeight="1" x14ac:dyDescent="0.25">
      <c r="A95" s="51" t="str">
        <f>IF(B94&gt;"",MAX(A$1:A94)+1,"")</f>
        <v/>
      </c>
      <c r="B95" s="55"/>
      <c r="C95" s="55"/>
      <c r="D95" s="55"/>
    </row>
    <row r="96" spans="1:4" s="52" customFormat="1" ht="20.100000000000001" customHeight="1" x14ac:dyDescent="0.25">
      <c r="A96" s="51" t="str">
        <f>IF(B95&gt;"",MAX(A$1:A95)+1,"")</f>
        <v/>
      </c>
      <c r="B96" s="55"/>
      <c r="C96" s="55"/>
      <c r="D96" s="55"/>
    </row>
    <row r="97" spans="1:4" s="52" customFormat="1" ht="20.100000000000001" customHeight="1" x14ac:dyDescent="0.25">
      <c r="A97" s="51" t="str">
        <f>IF(B96&gt;"",MAX(A$1:A96)+1,"")</f>
        <v/>
      </c>
      <c r="B97" s="55"/>
      <c r="C97" s="55"/>
      <c r="D97" s="55"/>
    </row>
    <row r="98" spans="1:4" s="52" customFormat="1" ht="20.100000000000001" customHeight="1" x14ac:dyDescent="0.25">
      <c r="A98" s="51" t="str">
        <f>IF(B97&gt;"",MAX(A$1:A97)+1,"")</f>
        <v/>
      </c>
      <c r="B98" s="55"/>
      <c r="C98" s="55"/>
      <c r="D98" s="55"/>
    </row>
    <row r="99" spans="1:4" s="52" customFormat="1" ht="20.100000000000001" customHeight="1" x14ac:dyDescent="0.25">
      <c r="A99" s="51" t="str">
        <f>IF(B98&gt;"",MAX(A$1:A98)+1,"")</f>
        <v/>
      </c>
      <c r="B99" s="55"/>
      <c r="C99" s="55"/>
      <c r="D99" s="55"/>
    </row>
    <row r="100" spans="1:4" s="52" customFormat="1" ht="20.100000000000001" customHeight="1" x14ac:dyDescent="0.25">
      <c r="A100" s="51" t="str">
        <f>IF(B99&gt;"",MAX(A$1:A99)+1,"")</f>
        <v/>
      </c>
      <c r="B100" s="55"/>
      <c r="C100" s="55"/>
      <c r="D100" s="55"/>
    </row>
    <row r="101" spans="1:4" s="52" customFormat="1" ht="20.100000000000001" customHeight="1" x14ac:dyDescent="0.25">
      <c r="A101" s="51" t="str">
        <f>IF(B100&gt;"",MAX(A$1:A100)+1,"")</f>
        <v/>
      </c>
      <c r="B101" s="55"/>
      <c r="C101" s="55"/>
      <c r="D101" s="55"/>
    </row>
    <row r="102" spans="1:4" s="52" customFormat="1" ht="20.100000000000001" customHeight="1" x14ac:dyDescent="0.25">
      <c r="A102" s="51"/>
      <c r="B102" s="55"/>
      <c r="C102" s="55"/>
    </row>
    <row r="103" spans="1:4" s="52" customFormat="1" ht="20.100000000000001" customHeight="1" x14ac:dyDescent="0.25">
      <c r="A103" s="51"/>
      <c r="B103" s="55"/>
      <c r="C103" s="55"/>
    </row>
    <row r="104" spans="1:4" s="52" customFormat="1" ht="20.100000000000001" customHeight="1" x14ac:dyDescent="0.25">
      <c r="A104" s="51"/>
      <c r="B104" s="55"/>
      <c r="C104" s="55"/>
    </row>
    <row r="105" spans="1:4" s="52" customFormat="1" ht="20.100000000000001" customHeight="1" x14ac:dyDescent="0.25">
      <c r="A105" s="51"/>
      <c r="B105" s="55"/>
      <c r="C105" s="55"/>
    </row>
    <row r="106" spans="1:4" s="52" customFormat="1" ht="20.100000000000001" customHeight="1" x14ac:dyDescent="0.25">
      <c r="A106" s="51"/>
      <c r="B106" s="55"/>
      <c r="C106" s="55"/>
    </row>
    <row r="107" spans="1:4" s="52" customFormat="1" ht="20.100000000000001" customHeight="1" x14ac:dyDescent="0.25">
      <c r="A107" s="51"/>
      <c r="B107" s="55"/>
      <c r="C107" s="55"/>
    </row>
    <row r="108" spans="1:4" s="52" customFormat="1" ht="20.100000000000001" customHeight="1" x14ac:dyDescent="0.25">
      <c r="A108" s="51"/>
      <c r="B108" s="55"/>
      <c r="C108" s="55"/>
    </row>
    <row r="109" spans="1:4" s="52" customFormat="1" ht="20.100000000000001" customHeight="1" x14ac:dyDescent="0.25">
      <c r="A109" s="51"/>
      <c r="B109" s="55"/>
      <c r="C109" s="55"/>
    </row>
    <row r="110" spans="1:4" s="52" customFormat="1" ht="20.100000000000001" customHeight="1" x14ac:dyDescent="0.25">
      <c r="A110" s="51"/>
      <c r="B110" s="55"/>
      <c r="C110" s="55"/>
    </row>
    <row r="111" spans="1:4" s="52" customFormat="1" ht="20.100000000000001" customHeight="1" x14ac:dyDescent="0.25">
      <c r="A111" s="51"/>
      <c r="B111" s="55"/>
      <c r="C111" s="55"/>
    </row>
    <row r="112" spans="1:4" s="52" customFormat="1" ht="20.100000000000001" customHeight="1" x14ac:dyDescent="0.25">
      <c r="A112" s="51"/>
      <c r="B112" s="55"/>
      <c r="C112" s="55"/>
    </row>
    <row r="113" spans="1:3" s="52" customFormat="1" ht="20.100000000000001" customHeight="1" x14ac:dyDescent="0.25">
      <c r="A113" s="51"/>
      <c r="B113" s="55"/>
      <c r="C113" s="55"/>
    </row>
    <row r="114" spans="1:3" s="52" customFormat="1" ht="20.100000000000001" customHeight="1" x14ac:dyDescent="0.25">
      <c r="A114" s="51"/>
      <c r="B114" s="55"/>
      <c r="C114" s="55"/>
    </row>
    <row r="115" spans="1:3" s="52" customFormat="1" ht="20.100000000000001" customHeight="1" x14ac:dyDescent="0.25">
      <c r="A115" s="51"/>
      <c r="B115" s="55"/>
      <c r="C115" s="55"/>
    </row>
    <row r="116" spans="1:3" s="52" customFormat="1" ht="20.100000000000001" customHeight="1" x14ac:dyDescent="0.25">
      <c r="A116" s="51"/>
      <c r="B116" s="55"/>
      <c r="C116" s="55"/>
    </row>
    <row r="117" spans="1:3" s="52" customFormat="1" ht="20.100000000000001" customHeight="1" x14ac:dyDescent="0.25">
      <c r="A117" s="51"/>
      <c r="B117" s="55"/>
      <c r="C117" s="55"/>
    </row>
    <row r="118" spans="1:3" s="52" customFormat="1" ht="20.100000000000001" customHeight="1" x14ac:dyDescent="0.25">
      <c r="A118" s="51"/>
      <c r="B118" s="55"/>
      <c r="C118" s="55"/>
    </row>
    <row r="119" spans="1:3" s="52" customFormat="1" ht="20.100000000000001" customHeight="1" x14ac:dyDescent="0.25">
      <c r="A119" s="51"/>
      <c r="B119" s="55"/>
      <c r="C119" s="55"/>
    </row>
    <row r="120" spans="1:3" s="52" customFormat="1" ht="20.100000000000001" customHeight="1" x14ac:dyDescent="0.25">
      <c r="A120" s="51"/>
      <c r="B120" s="55"/>
      <c r="C120" s="55"/>
    </row>
    <row r="121" spans="1:3" s="52" customFormat="1" ht="20.100000000000001" customHeight="1" x14ac:dyDescent="0.25">
      <c r="A121" s="51"/>
      <c r="B121" s="55"/>
      <c r="C121" s="55"/>
    </row>
    <row r="122" spans="1:3" s="52" customFormat="1" ht="20.100000000000001" customHeight="1" x14ac:dyDescent="0.25">
      <c r="A122" s="51"/>
      <c r="B122" s="55"/>
      <c r="C122" s="55"/>
    </row>
    <row r="123" spans="1:3" s="52" customFormat="1" ht="20.100000000000001" customHeight="1" x14ac:dyDescent="0.25">
      <c r="A123" s="51"/>
      <c r="B123" s="55"/>
      <c r="C123" s="55"/>
    </row>
    <row r="124" spans="1:3" s="52" customFormat="1" ht="20.100000000000001" customHeight="1" x14ac:dyDescent="0.25">
      <c r="A124" s="51"/>
      <c r="B124" s="55"/>
      <c r="C124" s="55"/>
    </row>
    <row r="125" spans="1:3" s="52" customFormat="1" ht="20.100000000000001" customHeight="1" x14ac:dyDescent="0.25">
      <c r="A125" s="51"/>
      <c r="B125" s="55"/>
      <c r="C125" s="55"/>
    </row>
    <row r="126" spans="1:3" s="52" customFormat="1" ht="20.100000000000001" customHeight="1" x14ac:dyDescent="0.25">
      <c r="A126" s="51"/>
      <c r="B126" s="55"/>
      <c r="C126" s="55"/>
    </row>
    <row r="127" spans="1:3" s="52" customFormat="1" ht="20.100000000000001" customHeight="1" x14ac:dyDescent="0.25">
      <c r="A127" s="51"/>
      <c r="B127" s="55"/>
      <c r="C127" s="55"/>
    </row>
    <row r="128" spans="1:3" s="52" customFormat="1" ht="20.100000000000001" customHeight="1" x14ac:dyDescent="0.25">
      <c r="A128" s="51"/>
      <c r="B128" s="55"/>
      <c r="C128" s="55"/>
    </row>
    <row r="129" spans="1:3" s="52" customFormat="1" ht="20.100000000000001" customHeight="1" x14ac:dyDescent="0.25">
      <c r="A129" s="51"/>
      <c r="B129" s="55"/>
      <c r="C129" s="55"/>
    </row>
    <row r="130" spans="1:3" s="52" customFormat="1" ht="20.100000000000001" customHeight="1" x14ac:dyDescent="0.25">
      <c r="A130" s="51"/>
      <c r="B130" s="55"/>
      <c r="C130" s="55"/>
    </row>
    <row r="131" spans="1:3" s="52" customFormat="1" ht="20.100000000000001" customHeight="1" x14ac:dyDescent="0.25">
      <c r="A131" s="51"/>
      <c r="B131" s="55"/>
      <c r="C131" s="55"/>
    </row>
    <row r="132" spans="1:3" s="52" customFormat="1" ht="20.100000000000001" customHeight="1" x14ac:dyDescent="0.25">
      <c r="A132" s="51"/>
      <c r="B132" s="55"/>
      <c r="C132" s="55"/>
    </row>
    <row r="133" spans="1:3" s="52" customFormat="1" ht="20.100000000000001" customHeight="1" x14ac:dyDescent="0.25">
      <c r="A133" s="51"/>
      <c r="B133" s="55"/>
      <c r="C133" s="55"/>
    </row>
    <row r="134" spans="1:3" s="52" customFormat="1" ht="20.100000000000001" customHeight="1" x14ac:dyDescent="0.25">
      <c r="A134" s="51"/>
      <c r="B134" s="55"/>
      <c r="C134" s="55"/>
    </row>
  </sheetData>
  <mergeCells count="3">
    <mergeCell ref="B4:D4"/>
    <mergeCell ref="B45:D45"/>
    <mergeCell ref="B7:D7"/>
  </mergeCells>
  <hyperlinks>
    <hyperlink ref="C1" location="'Competitions Dashboard'!A1" display=" COMPETITIONS DASHBOARD" xr:uid="{4DB3000D-936C-4FF1-B584-7B39B2BDD24B}"/>
    <hyperlink ref="D1" location="'Statistics Overview'!A1" display="STATISTICS OVERVIEW" xr:uid="{39B782C8-CC8C-4DF0-B05E-DA4AF9B9D721}"/>
  </hyperlinks>
  <pageMargins left="0.11811023622047245" right="0.11811023622047245" top="0.74803149606299213" bottom="0.74803149606299213" header="0.31496062992125984" footer="0.31496062992125984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B8C77-181C-4D80-85B6-EAF4A60F4164}">
  <sheetPr>
    <pageSetUpPr autoPageBreaks="0"/>
  </sheetPr>
  <dimension ref="A1:G89"/>
  <sheetViews>
    <sheetView showGridLines="0" zoomScaleNormal="100" workbookViewId="0">
      <pane xSplit="1" ySplit="6" topLeftCell="B22" activePane="bottomRight" state="frozen"/>
      <selection activeCell="D41" sqref="D41"/>
      <selection pane="topRight" activeCell="D41" sqref="D41"/>
      <selection pane="bottomLeft" activeCell="D41" sqref="D41"/>
      <selection pane="bottomRight" activeCell="B39" sqref="B39"/>
    </sheetView>
  </sheetViews>
  <sheetFormatPr defaultColWidth="9.140625" defaultRowHeight="16.5" x14ac:dyDescent="0.3"/>
  <cols>
    <col min="1" max="1" width="8.7109375" style="46" customWidth="1"/>
    <col min="2" max="3" width="30.5703125" style="47" customWidth="1"/>
    <col min="4" max="5" width="30.5703125" style="48" customWidth="1"/>
    <col min="6" max="6" width="9.140625" style="48" customWidth="1"/>
    <col min="7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266</v>
      </c>
      <c r="C4" s="312"/>
      <c r="D4" s="90"/>
      <c r="F4" s="89"/>
      <c r="G4" s="89"/>
    </row>
    <row r="5" spans="1:7" ht="9.9499999999999993" customHeight="1" x14ac:dyDescent="0.3">
      <c r="B5" s="90"/>
      <c r="D5" s="90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47"/>
      <c r="F6" s="50"/>
      <c r="G6" s="50"/>
    </row>
    <row r="7" spans="1:7" ht="20.100000000000001" customHeight="1" x14ac:dyDescent="0.3">
      <c r="A7" s="51">
        <v>1994</v>
      </c>
      <c r="B7" s="54" t="s">
        <v>267</v>
      </c>
      <c r="C7" s="192" t="s">
        <v>415</v>
      </c>
      <c r="D7" s="54" t="s">
        <v>267</v>
      </c>
    </row>
    <row r="8" spans="1:7" s="52" customFormat="1" ht="20.100000000000001" customHeight="1" x14ac:dyDescent="0.25">
      <c r="A8" s="51">
        <v>1995</v>
      </c>
      <c r="B8" s="55" t="s">
        <v>176</v>
      </c>
      <c r="C8" s="192" t="s">
        <v>415</v>
      </c>
      <c r="D8" s="52" t="s">
        <v>271</v>
      </c>
    </row>
    <row r="9" spans="1:7" s="52" customFormat="1" ht="20.100000000000001" customHeight="1" x14ac:dyDescent="0.25">
      <c r="A9" s="51">
        <v>1996</v>
      </c>
      <c r="B9" s="55" t="s">
        <v>186</v>
      </c>
      <c r="C9" s="55" t="s">
        <v>269</v>
      </c>
      <c r="D9" s="52" t="s">
        <v>186</v>
      </c>
    </row>
    <row r="10" spans="1:7" s="52" customFormat="1" ht="20.100000000000001" customHeight="1" x14ac:dyDescent="0.25">
      <c r="A10" s="51">
        <v>1997</v>
      </c>
      <c r="B10" s="55" t="s">
        <v>172</v>
      </c>
      <c r="C10" s="192" t="s">
        <v>415</v>
      </c>
      <c r="D10" s="52" t="s">
        <v>269</v>
      </c>
    </row>
    <row r="11" spans="1:7" s="52" customFormat="1" ht="20.100000000000001" customHeight="1" x14ac:dyDescent="0.25">
      <c r="A11" s="51">
        <v>1998</v>
      </c>
      <c r="B11" s="55" t="s">
        <v>214</v>
      </c>
      <c r="C11" s="192" t="s">
        <v>415</v>
      </c>
      <c r="D11" s="52" t="s">
        <v>176</v>
      </c>
    </row>
    <row r="12" spans="1:7" s="52" customFormat="1" ht="20.100000000000001" customHeight="1" x14ac:dyDescent="0.25">
      <c r="A12" s="51">
        <v>1999</v>
      </c>
      <c r="B12" s="55" t="s">
        <v>240</v>
      </c>
      <c r="C12" s="192" t="s">
        <v>415</v>
      </c>
      <c r="D12" s="52" t="s">
        <v>240</v>
      </c>
    </row>
    <row r="13" spans="1:7" s="52" customFormat="1" ht="20.100000000000001" customHeight="1" x14ac:dyDescent="0.25">
      <c r="A13" s="51">
        <v>2000</v>
      </c>
      <c r="B13" s="55" t="s">
        <v>172</v>
      </c>
      <c r="C13" s="192" t="s">
        <v>415</v>
      </c>
      <c r="D13" s="52" t="s">
        <v>172</v>
      </c>
    </row>
    <row r="14" spans="1:7" s="52" customFormat="1" ht="20.100000000000001" customHeight="1" x14ac:dyDescent="0.25">
      <c r="A14" s="51">
        <v>2001</v>
      </c>
      <c r="B14" s="55" t="s">
        <v>192</v>
      </c>
      <c r="C14" s="192" t="s">
        <v>415</v>
      </c>
      <c r="D14" s="52" t="s">
        <v>192</v>
      </c>
    </row>
    <row r="15" spans="1:7" s="52" customFormat="1" ht="20.100000000000001" customHeight="1" x14ac:dyDescent="0.25">
      <c r="A15" s="51">
        <v>2002</v>
      </c>
      <c r="B15" s="55" t="s">
        <v>176</v>
      </c>
      <c r="C15" s="192" t="s">
        <v>415</v>
      </c>
      <c r="D15" s="52" t="s">
        <v>176</v>
      </c>
    </row>
    <row r="16" spans="1:7" s="52" customFormat="1" ht="20.100000000000001" customHeight="1" x14ac:dyDescent="0.25">
      <c r="A16" s="51">
        <v>2003</v>
      </c>
      <c r="B16" s="55" t="s">
        <v>190</v>
      </c>
      <c r="C16" s="55" t="s">
        <v>176</v>
      </c>
      <c r="D16" s="52" t="s">
        <v>176</v>
      </c>
    </row>
    <row r="17" spans="1:4" s="52" customFormat="1" ht="20.100000000000001" customHeight="1" x14ac:dyDescent="0.25">
      <c r="A17" s="51">
        <v>2004</v>
      </c>
      <c r="B17" s="55" t="s">
        <v>184</v>
      </c>
      <c r="C17" s="55" t="s">
        <v>190</v>
      </c>
      <c r="D17" s="52" t="s">
        <v>184</v>
      </c>
    </row>
    <row r="18" spans="1:4" s="52" customFormat="1" ht="20.100000000000001" customHeight="1" x14ac:dyDescent="0.25">
      <c r="A18" s="51">
        <v>2005</v>
      </c>
      <c r="B18" s="55" t="s">
        <v>190</v>
      </c>
      <c r="C18" s="192" t="s">
        <v>415</v>
      </c>
      <c r="D18" s="52" t="s">
        <v>190</v>
      </c>
    </row>
    <row r="19" spans="1:4" s="52" customFormat="1" ht="20.100000000000001" customHeight="1" x14ac:dyDescent="0.25">
      <c r="A19" s="51">
        <v>2006</v>
      </c>
      <c r="B19" s="55" t="s">
        <v>217</v>
      </c>
      <c r="C19" s="55" t="s">
        <v>176</v>
      </c>
      <c r="D19" s="52" t="s">
        <v>217</v>
      </c>
    </row>
    <row r="20" spans="1:4" s="52" customFormat="1" ht="20.100000000000001" customHeight="1" x14ac:dyDescent="0.25">
      <c r="A20" s="51">
        <v>2007</v>
      </c>
      <c r="B20" s="55" t="s">
        <v>238</v>
      </c>
      <c r="C20" s="55" t="s">
        <v>194</v>
      </c>
      <c r="D20" s="52" t="s">
        <v>201</v>
      </c>
    </row>
    <row r="21" spans="1:4" s="52" customFormat="1" ht="20.100000000000001" customHeight="1" x14ac:dyDescent="0.25">
      <c r="A21" s="51">
        <v>2008</v>
      </c>
      <c r="B21" s="55" t="s">
        <v>205</v>
      </c>
      <c r="C21" s="55" t="s">
        <v>172</v>
      </c>
      <c r="D21" s="52" t="s">
        <v>172</v>
      </c>
    </row>
    <row r="22" spans="1:4" s="52" customFormat="1" ht="20.100000000000001" customHeight="1" x14ac:dyDescent="0.25">
      <c r="A22" s="51">
        <v>2009</v>
      </c>
      <c r="B22" s="55" t="s">
        <v>201</v>
      </c>
      <c r="C22" s="55" t="s">
        <v>205</v>
      </c>
      <c r="D22" s="52" t="s">
        <v>201</v>
      </c>
    </row>
    <row r="23" spans="1:4" s="52" customFormat="1" ht="20.100000000000001" customHeight="1" x14ac:dyDescent="0.25">
      <c r="A23" s="51">
        <v>2010</v>
      </c>
      <c r="B23" s="55" t="s">
        <v>190</v>
      </c>
      <c r="C23" s="55" t="s">
        <v>205</v>
      </c>
      <c r="D23" s="52" t="s">
        <v>270</v>
      </c>
    </row>
    <row r="24" spans="1:4" s="52" customFormat="1" ht="20.100000000000001" customHeight="1" x14ac:dyDescent="0.25">
      <c r="A24" s="51">
        <v>2011</v>
      </c>
      <c r="B24" s="55" t="s">
        <v>176</v>
      </c>
      <c r="C24" s="55" t="s">
        <v>190</v>
      </c>
      <c r="D24" s="52" t="s">
        <v>190</v>
      </c>
    </row>
    <row r="25" spans="1:4" s="52" customFormat="1" ht="20.100000000000001" customHeight="1" x14ac:dyDescent="0.25">
      <c r="A25" s="51">
        <v>2012</v>
      </c>
      <c r="B25" s="55" t="s">
        <v>176</v>
      </c>
      <c r="C25" s="55" t="s">
        <v>205</v>
      </c>
      <c r="D25" s="52" t="s">
        <v>176</v>
      </c>
    </row>
    <row r="26" spans="1:4" s="52" customFormat="1" ht="20.100000000000001" customHeight="1" x14ac:dyDescent="0.25">
      <c r="A26" s="51">
        <v>2013</v>
      </c>
      <c r="B26" s="55" t="s">
        <v>174</v>
      </c>
      <c r="C26" s="55" t="s">
        <v>65</v>
      </c>
      <c r="D26" s="52" t="s">
        <v>174</v>
      </c>
    </row>
    <row r="27" spans="1:4" s="52" customFormat="1" ht="20.100000000000001" customHeight="1" x14ac:dyDescent="0.25">
      <c r="A27" s="51">
        <v>2014</v>
      </c>
      <c r="B27" s="55" t="s">
        <v>270</v>
      </c>
      <c r="C27" s="55" t="s">
        <v>192</v>
      </c>
      <c r="D27" s="52" t="s">
        <v>270</v>
      </c>
    </row>
    <row r="28" spans="1:4" s="52" customFormat="1" ht="20.100000000000001" customHeight="1" x14ac:dyDescent="0.25">
      <c r="A28" s="51">
        <v>2015</v>
      </c>
      <c r="B28" s="55" t="s">
        <v>206</v>
      </c>
      <c r="C28" s="55" t="s">
        <v>186</v>
      </c>
      <c r="D28" s="52" t="s">
        <v>186</v>
      </c>
    </row>
    <row r="29" spans="1:4" s="52" customFormat="1" ht="20.100000000000001" customHeight="1" x14ac:dyDescent="0.25">
      <c r="A29" s="51">
        <v>2016</v>
      </c>
      <c r="B29" s="55" t="s">
        <v>174</v>
      </c>
      <c r="C29" s="55" t="s">
        <v>271</v>
      </c>
      <c r="D29" s="52" t="s">
        <v>206</v>
      </c>
    </row>
    <row r="30" spans="1:4" s="52" customFormat="1" ht="20.100000000000001" customHeight="1" x14ac:dyDescent="0.25">
      <c r="A30" s="51">
        <v>2017</v>
      </c>
      <c r="B30" s="55" t="s">
        <v>205</v>
      </c>
      <c r="C30" s="55" t="s">
        <v>203</v>
      </c>
      <c r="D30" s="52" t="s">
        <v>205</v>
      </c>
    </row>
    <row r="31" spans="1:4" s="52" customFormat="1" ht="20.100000000000001" customHeight="1" x14ac:dyDescent="0.25">
      <c r="A31" s="51">
        <v>2018</v>
      </c>
      <c r="B31" s="55" t="s">
        <v>203</v>
      </c>
      <c r="C31" s="55" t="s">
        <v>174</v>
      </c>
      <c r="D31" s="52" t="s">
        <v>174</v>
      </c>
    </row>
    <row r="32" spans="1:4" s="52" customFormat="1" ht="20.100000000000001" customHeight="1" x14ac:dyDescent="0.25">
      <c r="A32" s="51">
        <v>2019</v>
      </c>
      <c r="B32" s="55" t="s">
        <v>65</v>
      </c>
      <c r="C32" s="55" t="s">
        <v>186</v>
      </c>
      <c r="D32" s="52" t="s">
        <v>186</v>
      </c>
    </row>
    <row r="33" spans="1:4" s="52" customFormat="1" ht="20.100000000000001" customHeight="1" x14ac:dyDescent="0.25">
      <c r="A33" s="51">
        <f>IF(B32&gt;"",MAX(A$1:A32)+1,"")</f>
        <v>2020</v>
      </c>
      <c r="B33" s="55" t="s">
        <v>271</v>
      </c>
      <c r="C33" s="55" t="s">
        <v>190</v>
      </c>
      <c r="D33" s="55" t="s">
        <v>174</v>
      </c>
    </row>
    <row r="34" spans="1:4" s="52" customFormat="1" ht="20.100000000000001" customHeight="1" x14ac:dyDescent="0.25">
      <c r="A34" s="51">
        <f>IF(B33&gt;"",MAX(A$1:A33)+1,"")</f>
        <v>2021</v>
      </c>
      <c r="B34" s="55" t="s">
        <v>957</v>
      </c>
      <c r="C34" s="55"/>
      <c r="D34" s="55" t="s">
        <v>203</v>
      </c>
    </row>
    <row r="35" spans="1:4" s="52" customFormat="1" ht="20.100000000000001" customHeight="1" x14ac:dyDescent="0.25">
      <c r="A35" s="51">
        <f>IF(B34&gt;"",MAX(A$1:A34)+1,"")</f>
        <v>2022</v>
      </c>
      <c r="B35" s="55" t="s">
        <v>184</v>
      </c>
      <c r="C35" s="55" t="s">
        <v>270</v>
      </c>
      <c r="D35" s="55" t="s">
        <v>270</v>
      </c>
    </row>
    <row r="36" spans="1:4" s="52" customFormat="1" ht="20.100000000000001" customHeight="1" x14ac:dyDescent="0.25">
      <c r="A36" s="51">
        <f>IF(B35&gt;"",MAX(A$1:A35)+1,"")</f>
        <v>2023</v>
      </c>
      <c r="B36" s="55" t="s">
        <v>217</v>
      </c>
      <c r="C36" s="55" t="s">
        <v>178</v>
      </c>
      <c r="D36" s="55" t="s">
        <v>178</v>
      </c>
    </row>
    <row r="37" spans="1:4" s="52" customFormat="1" ht="20.100000000000001" customHeight="1" x14ac:dyDescent="0.25">
      <c r="A37" s="51">
        <f>IF(B36&gt;"",MAX(A$1:A36)+1,"")</f>
        <v>2024</v>
      </c>
      <c r="B37" s="55" t="s">
        <v>178</v>
      </c>
      <c r="C37" s="55" t="s">
        <v>217</v>
      </c>
      <c r="D37" s="55" t="s">
        <v>178</v>
      </c>
    </row>
    <row r="38" spans="1:4" s="52" customFormat="1" ht="20.100000000000001" customHeight="1" x14ac:dyDescent="0.25">
      <c r="A38" s="51">
        <f>IF(B37&gt;"",MAX(A$1:A37)+1,"")</f>
        <v>2025</v>
      </c>
      <c r="B38" s="55" t="s">
        <v>217</v>
      </c>
      <c r="C38" s="55" t="s">
        <v>203</v>
      </c>
      <c r="D38" s="55" t="s">
        <v>217</v>
      </c>
    </row>
    <row r="39" spans="1:4" s="52" customFormat="1" ht="20.100000000000001" customHeight="1" x14ac:dyDescent="0.25">
      <c r="A39" s="51">
        <f>IF(B38&gt;"",MAX(A$1:A38)+1,"")</f>
        <v>2026</v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IF(B39&gt;"",MAX(A$1:A39)+1,"")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IF(B40&gt;"",MAX(A$1:A40)+1,"")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IF(B41&gt;"",MAX(A$1:A41)+1,"")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IF(B42&gt;"",MAX(A$1:A42)+1,"")</f>
        <v/>
      </c>
      <c r="B43" s="55"/>
      <c r="C43" s="55"/>
      <c r="D43" s="55"/>
    </row>
    <row r="44" spans="1:4" s="52" customFormat="1" ht="20.100000000000001" customHeight="1" x14ac:dyDescent="0.25">
      <c r="A44" s="51" t="str">
        <f>IF(B43&gt;"",MAX(A$1:A43)+1,"")</f>
        <v/>
      </c>
      <c r="B44" s="55"/>
      <c r="C44" s="55"/>
      <c r="D44" s="55"/>
    </row>
    <row r="45" spans="1:4" s="52" customFormat="1" ht="20.100000000000001" customHeight="1" x14ac:dyDescent="0.25">
      <c r="A45" s="51" t="str">
        <f>IF(B44&gt;"",MAX(A$1:A44)+1,"")</f>
        <v/>
      </c>
      <c r="B45" s="55"/>
      <c r="C45" s="55"/>
      <c r="D45" s="55"/>
    </row>
    <row r="46" spans="1:4" s="52" customFormat="1" ht="20.100000000000001" customHeight="1" x14ac:dyDescent="0.25">
      <c r="A46" s="51" t="str">
        <f>IF(B45&gt;"",MAX(A$1:A45)+1,"")</f>
        <v/>
      </c>
      <c r="B46" s="55"/>
      <c r="C46" s="55"/>
      <c r="D46" s="55"/>
    </row>
    <row r="47" spans="1:4" s="52" customFormat="1" ht="20.100000000000001" customHeight="1" x14ac:dyDescent="0.25">
      <c r="A47" s="51" t="str">
        <f>IF(B46&gt;"",MAX(A$1:A46)+1,"")</f>
        <v/>
      </c>
      <c r="B47" s="55"/>
      <c r="C47" s="55"/>
      <c r="D47" s="55"/>
    </row>
    <row r="48" spans="1:4" s="52" customFormat="1" ht="20.100000000000001" customHeight="1" x14ac:dyDescent="0.25">
      <c r="A48" s="51" t="str">
        <f>IF(B47&gt;"",MAX(A$1:A47)+1,"")</f>
        <v/>
      </c>
      <c r="B48" s="55"/>
      <c r="C48" s="55"/>
      <c r="D48" s="55"/>
    </row>
    <row r="49" spans="1:4" s="52" customFormat="1" ht="20.100000000000001" customHeight="1" x14ac:dyDescent="0.25">
      <c r="A49" s="51" t="str">
        <f>IF(B48&gt;"",MAX(A$1:A48)+1,"")</f>
        <v/>
      </c>
      <c r="B49" s="55"/>
      <c r="C49" s="55"/>
      <c r="D49" s="55"/>
    </row>
    <row r="50" spans="1:4" s="52" customFormat="1" ht="20.100000000000001" customHeight="1" x14ac:dyDescent="0.25">
      <c r="A50" s="51" t="str">
        <f>IF(B49&gt;"",MAX(A$1:A49)+1,"")</f>
        <v/>
      </c>
      <c r="B50" s="55"/>
      <c r="C50" s="55"/>
      <c r="D50" s="55"/>
    </row>
    <row r="51" spans="1:4" s="52" customFormat="1" ht="20.100000000000001" customHeight="1" x14ac:dyDescent="0.25">
      <c r="A51" s="51" t="str">
        <f>IF(B50&gt;"",MAX(A$1:A50)+1,"")</f>
        <v/>
      </c>
      <c r="B51" s="55"/>
      <c r="C51" s="55"/>
      <c r="D51" s="55"/>
    </row>
    <row r="52" spans="1:4" s="52" customFormat="1" ht="20.100000000000001" customHeight="1" x14ac:dyDescent="0.25">
      <c r="A52" s="51"/>
      <c r="B52" s="55"/>
      <c r="C52" s="55"/>
    </row>
    <row r="53" spans="1:4" s="52" customFormat="1" ht="20.100000000000001" customHeight="1" x14ac:dyDescent="0.25">
      <c r="A53" s="51"/>
      <c r="B53" s="55"/>
      <c r="C53" s="55"/>
    </row>
    <row r="54" spans="1:4" s="52" customFormat="1" ht="20.100000000000001" customHeight="1" x14ac:dyDescent="0.25">
      <c r="A54" s="51"/>
      <c r="B54" s="55"/>
      <c r="C54" s="55"/>
    </row>
    <row r="55" spans="1:4" s="52" customFormat="1" ht="20.100000000000001" customHeight="1" x14ac:dyDescent="0.25">
      <c r="A55" s="51"/>
      <c r="B55" s="55"/>
      <c r="C55" s="55"/>
    </row>
    <row r="56" spans="1:4" s="52" customFormat="1" ht="20.100000000000001" customHeight="1" x14ac:dyDescent="0.25">
      <c r="A56" s="51"/>
      <c r="B56" s="55"/>
      <c r="C56" s="55"/>
    </row>
    <row r="57" spans="1:4" s="52" customFormat="1" ht="20.100000000000001" customHeight="1" x14ac:dyDescent="0.25">
      <c r="A57" s="51"/>
      <c r="B57" s="55"/>
      <c r="C57" s="55"/>
    </row>
    <row r="58" spans="1:4" s="52" customFormat="1" ht="20.100000000000001" customHeight="1" x14ac:dyDescent="0.25">
      <c r="A58" s="51"/>
      <c r="B58" s="55"/>
      <c r="C58" s="55"/>
    </row>
    <row r="59" spans="1:4" s="52" customFormat="1" ht="20.100000000000001" customHeight="1" x14ac:dyDescent="0.25">
      <c r="A59" s="51"/>
      <c r="B59" s="55"/>
      <c r="C59" s="55"/>
    </row>
    <row r="60" spans="1:4" s="52" customFormat="1" ht="20.100000000000001" customHeight="1" x14ac:dyDescent="0.25">
      <c r="A60" s="51"/>
      <c r="B60" s="55"/>
      <c r="C60" s="55"/>
    </row>
    <row r="61" spans="1:4" s="52" customFormat="1" ht="20.100000000000001" customHeight="1" x14ac:dyDescent="0.25">
      <c r="A61" s="51"/>
      <c r="B61" s="55"/>
      <c r="C61" s="55"/>
    </row>
    <row r="62" spans="1:4" s="52" customFormat="1" ht="20.100000000000001" customHeight="1" x14ac:dyDescent="0.25">
      <c r="A62" s="51"/>
      <c r="B62" s="55"/>
      <c r="C62" s="55"/>
    </row>
    <row r="63" spans="1:4" s="52" customFormat="1" ht="20.100000000000001" customHeight="1" x14ac:dyDescent="0.25">
      <c r="A63" s="51"/>
      <c r="B63" s="55"/>
      <c r="C63" s="55"/>
    </row>
    <row r="64" spans="1:4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</sheetData>
  <mergeCells count="1">
    <mergeCell ref="B4:C4"/>
  </mergeCells>
  <hyperlinks>
    <hyperlink ref="C1" location="'Competitions Dashboard'!A1" display=" COMPETITIONS DASHBOARD" xr:uid="{57B7CBBA-6F59-4CB0-99C6-CF9BF13A5D6A}"/>
    <hyperlink ref="D1" location="'Statistics Overview'!A1" display="STATISTICS OVERVIEW" xr:uid="{04A912A1-E67B-4953-BF3B-1964B9A92652}"/>
  </hyperlink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01592-0110-49C3-AF42-77DD4A26DB72}">
  <sheetPr>
    <pageSetUpPr autoPageBreaks="0"/>
  </sheetPr>
  <dimension ref="A1:G96"/>
  <sheetViews>
    <sheetView showGridLines="0" zoomScaleNormal="100" workbookViewId="0">
      <pane xSplit="1" ySplit="6" topLeftCell="B69" activePane="bottomRight" state="frozen"/>
      <selection activeCell="D41" sqref="D41"/>
      <selection pane="topRight" activeCell="D41" sqref="D41"/>
      <selection pane="bottomLeft" activeCell="D41" sqref="D41"/>
      <selection pane="bottomRight" activeCell="B84" sqref="B84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6" width="9.140625" style="48" customWidth="1"/>
    <col min="7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272</v>
      </c>
      <c r="C4" s="312"/>
      <c r="D4" s="90"/>
      <c r="E4" s="113"/>
      <c r="G4" s="89"/>
    </row>
    <row r="5" spans="1:7" ht="9.9499999999999993" customHeight="1" x14ac:dyDescent="0.3">
      <c r="B5" s="90"/>
      <c r="D5" s="90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1950</v>
      </c>
      <c r="B7" s="54" t="s">
        <v>260</v>
      </c>
      <c r="C7" s="192" t="s">
        <v>415</v>
      </c>
      <c r="D7" s="192" t="s">
        <v>415</v>
      </c>
    </row>
    <row r="8" spans="1:7" s="52" customFormat="1" ht="20.100000000000001" customHeight="1" x14ac:dyDescent="0.25">
      <c r="A8" s="51">
        <v>1951</v>
      </c>
      <c r="B8" s="55" t="s">
        <v>273</v>
      </c>
      <c r="C8" s="192" t="s">
        <v>415</v>
      </c>
      <c r="D8" s="192" t="s">
        <v>415</v>
      </c>
    </row>
    <row r="9" spans="1:7" s="52" customFormat="1" ht="20.100000000000001" customHeight="1" x14ac:dyDescent="0.25">
      <c r="A9" s="51">
        <v>1952</v>
      </c>
      <c r="B9" s="55" t="s">
        <v>260</v>
      </c>
      <c r="C9" s="192" t="s">
        <v>415</v>
      </c>
      <c r="D9" s="192" t="s">
        <v>415</v>
      </c>
    </row>
    <row r="10" spans="1:7" s="52" customFormat="1" ht="20.100000000000001" customHeight="1" x14ac:dyDescent="0.25">
      <c r="A10" s="51">
        <v>1953</v>
      </c>
      <c r="B10" s="55" t="s">
        <v>260</v>
      </c>
      <c r="C10" s="192" t="s">
        <v>415</v>
      </c>
      <c r="D10" s="192" t="s">
        <v>415</v>
      </c>
    </row>
    <row r="11" spans="1:7" s="52" customFormat="1" ht="20.100000000000001" customHeight="1" x14ac:dyDescent="0.25">
      <c r="A11" s="51">
        <v>1954</v>
      </c>
      <c r="B11" s="55" t="s">
        <v>224</v>
      </c>
      <c r="C11" s="192" t="s">
        <v>415</v>
      </c>
      <c r="D11" s="192" t="s">
        <v>415</v>
      </c>
    </row>
    <row r="12" spans="1:7" s="52" customFormat="1" ht="20.100000000000001" customHeight="1" x14ac:dyDescent="0.25">
      <c r="A12" s="51">
        <v>1955</v>
      </c>
      <c r="B12" s="55" t="s">
        <v>224</v>
      </c>
      <c r="C12" s="192" t="s">
        <v>415</v>
      </c>
      <c r="D12" s="192" t="s">
        <v>415</v>
      </c>
    </row>
    <row r="13" spans="1:7" s="52" customFormat="1" ht="20.100000000000001" customHeight="1" x14ac:dyDescent="0.25">
      <c r="A13" s="51">
        <v>1956</v>
      </c>
      <c r="B13" s="55" t="s">
        <v>224</v>
      </c>
      <c r="C13" s="192" t="s">
        <v>415</v>
      </c>
      <c r="D13" s="52" t="s">
        <v>274</v>
      </c>
    </row>
    <row r="14" spans="1:7" s="52" customFormat="1" ht="20.100000000000001" customHeight="1" x14ac:dyDescent="0.25">
      <c r="A14" s="51">
        <v>1957</v>
      </c>
      <c r="B14" s="55" t="s">
        <v>260</v>
      </c>
      <c r="C14" s="192" t="s">
        <v>415</v>
      </c>
      <c r="D14" s="52" t="s">
        <v>275</v>
      </c>
    </row>
    <row r="15" spans="1:7" s="52" customFormat="1" ht="20.100000000000001" customHeight="1" x14ac:dyDescent="0.25">
      <c r="A15" s="51">
        <v>1958</v>
      </c>
      <c r="B15" s="55" t="s">
        <v>224</v>
      </c>
      <c r="C15" s="192" t="s">
        <v>415</v>
      </c>
      <c r="D15" s="52" t="s">
        <v>275</v>
      </c>
    </row>
    <row r="16" spans="1:7" s="52" customFormat="1" ht="20.100000000000001" customHeight="1" x14ac:dyDescent="0.25">
      <c r="A16" s="51">
        <v>1959</v>
      </c>
      <c r="B16" s="55" t="s">
        <v>224</v>
      </c>
      <c r="C16" s="192" t="s">
        <v>415</v>
      </c>
      <c r="D16" s="192" t="s">
        <v>415</v>
      </c>
    </row>
    <row r="17" spans="1:4" s="52" customFormat="1" ht="20.100000000000001" customHeight="1" x14ac:dyDescent="0.25">
      <c r="A17" s="51">
        <v>1960</v>
      </c>
      <c r="B17" s="55" t="s">
        <v>224</v>
      </c>
      <c r="C17" s="192" t="s">
        <v>415</v>
      </c>
      <c r="D17" s="52" t="s">
        <v>224</v>
      </c>
    </row>
    <row r="18" spans="1:4" s="52" customFormat="1" ht="20.100000000000001" customHeight="1" x14ac:dyDescent="0.25">
      <c r="A18" s="51">
        <v>1961</v>
      </c>
      <c r="B18" s="55" t="s">
        <v>260</v>
      </c>
      <c r="C18" s="192" t="s">
        <v>415</v>
      </c>
      <c r="D18" s="52" t="s">
        <v>224</v>
      </c>
    </row>
    <row r="19" spans="1:4" s="52" customFormat="1" ht="20.100000000000001" customHeight="1" x14ac:dyDescent="0.25">
      <c r="A19" s="51">
        <v>1962</v>
      </c>
      <c r="B19" s="55" t="s">
        <v>224</v>
      </c>
      <c r="C19" s="192" t="s">
        <v>415</v>
      </c>
      <c r="D19" s="52" t="s">
        <v>224</v>
      </c>
    </row>
    <row r="20" spans="1:4" s="52" customFormat="1" ht="20.100000000000001" customHeight="1" x14ac:dyDescent="0.25">
      <c r="A20" s="51">
        <v>1963</v>
      </c>
      <c r="B20" s="55" t="s">
        <v>194</v>
      </c>
      <c r="C20" s="192" t="s">
        <v>415</v>
      </c>
      <c r="D20" s="52" t="s">
        <v>194</v>
      </c>
    </row>
    <row r="21" spans="1:4" s="52" customFormat="1" ht="20.100000000000001" customHeight="1" x14ac:dyDescent="0.25">
      <c r="A21" s="51">
        <v>1964</v>
      </c>
      <c r="B21" s="55" t="s">
        <v>192</v>
      </c>
      <c r="C21" s="192" t="s">
        <v>415</v>
      </c>
      <c r="D21" s="192" t="s">
        <v>415</v>
      </c>
    </row>
    <row r="22" spans="1:4" s="52" customFormat="1" ht="20.100000000000001" customHeight="1" x14ac:dyDescent="0.25">
      <c r="A22" s="51">
        <v>1965</v>
      </c>
      <c r="B22" s="55" t="s">
        <v>260</v>
      </c>
      <c r="C22" s="192" t="s">
        <v>415</v>
      </c>
      <c r="D22" s="52" t="s">
        <v>260</v>
      </c>
    </row>
    <row r="23" spans="1:4" s="52" customFormat="1" ht="20.100000000000001" customHeight="1" x14ac:dyDescent="0.25">
      <c r="A23" s="51">
        <v>1966</v>
      </c>
      <c r="B23" s="192" t="s">
        <v>415</v>
      </c>
      <c r="C23" s="192" t="s">
        <v>415</v>
      </c>
      <c r="D23" s="192" t="s">
        <v>415</v>
      </c>
    </row>
    <row r="24" spans="1:4" s="52" customFormat="1" ht="20.100000000000001" customHeight="1" x14ac:dyDescent="0.25">
      <c r="A24" s="51">
        <v>1967</v>
      </c>
      <c r="B24" s="192" t="s">
        <v>415</v>
      </c>
      <c r="C24" s="192" t="s">
        <v>415</v>
      </c>
      <c r="D24" s="192" t="s">
        <v>415</v>
      </c>
    </row>
    <row r="25" spans="1:4" s="52" customFormat="1" ht="20.100000000000001" customHeight="1" x14ac:dyDescent="0.25">
      <c r="A25" s="51">
        <v>1968</v>
      </c>
      <c r="B25" s="55" t="s">
        <v>186</v>
      </c>
      <c r="C25" s="192" t="s">
        <v>415</v>
      </c>
      <c r="D25" s="192" t="s">
        <v>415</v>
      </c>
    </row>
    <row r="26" spans="1:4" s="52" customFormat="1" ht="20.100000000000001" customHeight="1" x14ac:dyDescent="0.25">
      <c r="A26" s="51">
        <v>1969</v>
      </c>
      <c r="B26" s="55" t="s">
        <v>186</v>
      </c>
      <c r="C26" s="192" t="s">
        <v>415</v>
      </c>
      <c r="D26" s="192" t="s">
        <v>415</v>
      </c>
    </row>
    <row r="27" spans="1:4" s="52" customFormat="1" ht="20.100000000000001" customHeight="1" x14ac:dyDescent="0.25">
      <c r="A27" s="51">
        <v>1970</v>
      </c>
      <c r="B27" s="192" t="s">
        <v>415</v>
      </c>
      <c r="C27" s="192" t="s">
        <v>415</v>
      </c>
      <c r="D27" s="192" t="s">
        <v>415</v>
      </c>
    </row>
    <row r="28" spans="1:4" s="52" customFormat="1" ht="20.100000000000001" customHeight="1" x14ac:dyDescent="0.25">
      <c r="A28" s="51">
        <v>1971</v>
      </c>
      <c r="B28" s="192" t="s">
        <v>415</v>
      </c>
      <c r="C28" s="192" t="s">
        <v>415</v>
      </c>
      <c r="D28" s="192" t="s">
        <v>415</v>
      </c>
    </row>
    <row r="29" spans="1:4" s="52" customFormat="1" ht="20.100000000000001" customHeight="1" x14ac:dyDescent="0.25">
      <c r="A29" s="51">
        <v>1972</v>
      </c>
      <c r="B29" s="55" t="s">
        <v>194</v>
      </c>
      <c r="C29" s="192" t="s">
        <v>415</v>
      </c>
      <c r="D29" s="192" t="s">
        <v>415</v>
      </c>
    </row>
    <row r="30" spans="1:4" s="52" customFormat="1" ht="20.100000000000001" customHeight="1" x14ac:dyDescent="0.25">
      <c r="A30" s="51">
        <v>1973</v>
      </c>
      <c r="B30" s="55" t="s">
        <v>194</v>
      </c>
      <c r="C30" s="192" t="s">
        <v>415</v>
      </c>
      <c r="D30" s="192" t="s">
        <v>415</v>
      </c>
    </row>
    <row r="31" spans="1:4" s="52" customFormat="1" ht="20.100000000000001" customHeight="1" x14ac:dyDescent="0.25">
      <c r="A31" s="51">
        <v>1974</v>
      </c>
      <c r="B31" s="55" t="s">
        <v>268</v>
      </c>
      <c r="C31" s="192" t="s">
        <v>415</v>
      </c>
      <c r="D31" s="192" t="s">
        <v>415</v>
      </c>
    </row>
    <row r="32" spans="1:4" s="52" customFormat="1" ht="20.100000000000001" customHeight="1" x14ac:dyDescent="0.25">
      <c r="A32" s="51">
        <v>1975</v>
      </c>
      <c r="B32" s="55" t="s">
        <v>192</v>
      </c>
      <c r="C32" s="192" t="s">
        <v>415</v>
      </c>
      <c r="D32" s="52" t="s">
        <v>192</v>
      </c>
    </row>
    <row r="33" spans="1:4" s="52" customFormat="1" ht="20.100000000000001" customHeight="1" x14ac:dyDescent="0.25">
      <c r="A33" s="51">
        <v>1976</v>
      </c>
      <c r="B33" s="52" t="s">
        <v>221</v>
      </c>
      <c r="C33" s="192" t="s">
        <v>415</v>
      </c>
      <c r="D33" s="192" t="s">
        <v>415</v>
      </c>
    </row>
    <row r="34" spans="1:4" s="52" customFormat="1" ht="20.100000000000001" customHeight="1" x14ac:dyDescent="0.25">
      <c r="A34" s="51">
        <v>1977</v>
      </c>
      <c r="B34" s="192" t="s">
        <v>415</v>
      </c>
      <c r="C34" s="192" t="s">
        <v>415</v>
      </c>
      <c r="D34" s="192" t="s">
        <v>415</v>
      </c>
    </row>
    <row r="35" spans="1:4" s="52" customFormat="1" ht="20.100000000000001" customHeight="1" x14ac:dyDescent="0.25">
      <c r="A35" s="51">
        <v>1978</v>
      </c>
      <c r="B35" s="192" t="s">
        <v>415</v>
      </c>
      <c r="C35" s="192" t="s">
        <v>415</v>
      </c>
      <c r="D35" s="192" t="s">
        <v>415</v>
      </c>
    </row>
    <row r="36" spans="1:4" s="52" customFormat="1" ht="20.100000000000001" customHeight="1" x14ac:dyDescent="0.25">
      <c r="A36" s="51">
        <v>1979</v>
      </c>
      <c r="B36" s="55" t="s">
        <v>205</v>
      </c>
      <c r="C36" s="192" t="s">
        <v>415</v>
      </c>
      <c r="D36" s="192" t="s">
        <v>415</v>
      </c>
    </row>
    <row r="37" spans="1:4" s="52" customFormat="1" ht="20.100000000000001" customHeight="1" x14ac:dyDescent="0.25">
      <c r="A37" s="51">
        <v>1980</v>
      </c>
      <c r="B37" s="55" t="s">
        <v>274</v>
      </c>
      <c r="C37" s="192" t="s">
        <v>415</v>
      </c>
      <c r="D37" s="192" t="s">
        <v>415</v>
      </c>
    </row>
    <row r="38" spans="1:4" s="52" customFormat="1" ht="20.100000000000001" customHeight="1" x14ac:dyDescent="0.25">
      <c r="A38" s="51">
        <v>1981</v>
      </c>
      <c r="B38" s="55" t="s">
        <v>268</v>
      </c>
      <c r="C38" s="192" t="s">
        <v>415</v>
      </c>
      <c r="D38" s="192" t="s">
        <v>415</v>
      </c>
    </row>
    <row r="39" spans="1:4" s="52" customFormat="1" ht="20.100000000000001" customHeight="1" x14ac:dyDescent="0.25">
      <c r="A39" s="51">
        <v>1982</v>
      </c>
      <c r="B39" s="55" t="s">
        <v>268</v>
      </c>
      <c r="C39" s="192" t="s">
        <v>415</v>
      </c>
      <c r="D39" s="52" t="s">
        <v>268</v>
      </c>
    </row>
    <row r="40" spans="1:4" s="52" customFormat="1" ht="20.100000000000001" customHeight="1" x14ac:dyDescent="0.25">
      <c r="A40" s="51">
        <v>1983</v>
      </c>
      <c r="B40" s="55" t="s">
        <v>176</v>
      </c>
      <c r="C40" s="192" t="s">
        <v>415</v>
      </c>
      <c r="D40" s="192" t="s">
        <v>415</v>
      </c>
    </row>
    <row r="41" spans="1:4" s="52" customFormat="1" ht="20.100000000000001" customHeight="1" x14ac:dyDescent="0.25">
      <c r="A41" s="51">
        <v>1984</v>
      </c>
      <c r="B41" s="55" t="s">
        <v>219</v>
      </c>
      <c r="C41" s="192" t="s">
        <v>415</v>
      </c>
      <c r="D41" s="52" t="s">
        <v>219</v>
      </c>
    </row>
    <row r="42" spans="1:4" s="52" customFormat="1" ht="20.100000000000001" customHeight="1" x14ac:dyDescent="0.25">
      <c r="A42" s="51">
        <v>1985</v>
      </c>
      <c r="B42" s="55" t="s">
        <v>276</v>
      </c>
      <c r="C42" s="192" t="s">
        <v>415</v>
      </c>
      <c r="D42" s="52" t="s">
        <v>276</v>
      </c>
    </row>
    <row r="43" spans="1:4" s="52" customFormat="1" ht="20.100000000000001" customHeight="1" x14ac:dyDescent="0.25">
      <c r="A43" s="51">
        <v>1986</v>
      </c>
      <c r="B43" s="55" t="s">
        <v>276</v>
      </c>
      <c r="C43" s="192" t="s">
        <v>415</v>
      </c>
      <c r="D43" s="52" t="s">
        <v>276</v>
      </c>
    </row>
    <row r="44" spans="1:4" s="52" customFormat="1" ht="20.100000000000001" customHeight="1" x14ac:dyDescent="0.25">
      <c r="A44" s="51">
        <v>1987</v>
      </c>
      <c r="B44" s="55" t="s">
        <v>192</v>
      </c>
      <c r="C44" s="192" t="s">
        <v>415</v>
      </c>
      <c r="D44" s="192" t="s">
        <v>415</v>
      </c>
    </row>
    <row r="45" spans="1:4" s="52" customFormat="1" ht="20.100000000000001" customHeight="1" x14ac:dyDescent="0.25">
      <c r="A45" s="51">
        <v>1988</v>
      </c>
      <c r="B45" s="55" t="s">
        <v>228</v>
      </c>
      <c r="C45" s="192" t="s">
        <v>415</v>
      </c>
      <c r="D45" s="52" t="s">
        <v>194</v>
      </c>
    </row>
    <row r="46" spans="1:4" s="52" customFormat="1" ht="20.100000000000001" customHeight="1" x14ac:dyDescent="0.25">
      <c r="A46" s="51">
        <v>1989</v>
      </c>
      <c r="B46" s="55" t="s">
        <v>184</v>
      </c>
      <c r="C46" s="192" t="s">
        <v>415</v>
      </c>
      <c r="D46" s="52" t="s">
        <v>184</v>
      </c>
    </row>
    <row r="47" spans="1:4" s="52" customFormat="1" ht="20.100000000000001" customHeight="1" x14ac:dyDescent="0.25">
      <c r="A47" s="51">
        <v>1990</v>
      </c>
      <c r="B47" s="55" t="s">
        <v>190</v>
      </c>
      <c r="C47" s="192" t="s">
        <v>415</v>
      </c>
      <c r="D47" s="52" t="s">
        <v>190</v>
      </c>
    </row>
    <row r="48" spans="1:4" s="52" customFormat="1" ht="20.100000000000001" customHeight="1" x14ac:dyDescent="0.25">
      <c r="A48" s="51">
        <v>1991</v>
      </c>
      <c r="B48" s="55" t="s">
        <v>269</v>
      </c>
      <c r="C48" s="55" t="s">
        <v>228</v>
      </c>
      <c r="D48" s="52" t="s">
        <v>269</v>
      </c>
    </row>
    <row r="49" spans="1:4" s="53" customFormat="1" ht="20.100000000000001" customHeight="1" x14ac:dyDescent="0.25">
      <c r="A49" s="51">
        <v>1992</v>
      </c>
      <c r="B49" s="55" t="s">
        <v>228</v>
      </c>
      <c r="C49" s="192" t="s">
        <v>415</v>
      </c>
      <c r="D49" s="53" t="s">
        <v>174</v>
      </c>
    </row>
    <row r="50" spans="1:4" s="53" customFormat="1" ht="20.100000000000001" customHeight="1" x14ac:dyDescent="0.25">
      <c r="A50" s="51">
        <v>1993</v>
      </c>
      <c r="B50" s="54" t="s">
        <v>65</v>
      </c>
      <c r="C50" s="192" t="s">
        <v>415</v>
      </c>
      <c r="D50" s="53" t="s">
        <v>176</v>
      </c>
    </row>
    <row r="51" spans="1:4" s="52" customFormat="1" ht="20.100000000000001" customHeight="1" x14ac:dyDescent="0.25">
      <c r="A51" s="51">
        <v>1994</v>
      </c>
      <c r="B51" s="55" t="s">
        <v>184</v>
      </c>
      <c r="C51" s="192" t="s">
        <v>415</v>
      </c>
      <c r="D51" s="52" t="s">
        <v>186</v>
      </c>
    </row>
    <row r="52" spans="1:4" s="52" customFormat="1" ht="20.100000000000001" customHeight="1" x14ac:dyDescent="0.25">
      <c r="A52" s="51">
        <v>1995</v>
      </c>
      <c r="B52" s="55" t="s">
        <v>222</v>
      </c>
      <c r="C52" s="192" t="s">
        <v>415</v>
      </c>
      <c r="D52" s="52" t="s">
        <v>186</v>
      </c>
    </row>
    <row r="53" spans="1:4" s="52" customFormat="1" ht="20.100000000000001" customHeight="1" x14ac:dyDescent="0.25">
      <c r="A53" s="51">
        <v>1996</v>
      </c>
      <c r="B53" s="55" t="s">
        <v>240</v>
      </c>
      <c r="C53" s="192" t="s">
        <v>415</v>
      </c>
      <c r="D53" s="52" t="s">
        <v>240</v>
      </c>
    </row>
    <row r="54" spans="1:4" s="52" customFormat="1" ht="20.100000000000001" customHeight="1" x14ac:dyDescent="0.25">
      <c r="A54" s="51">
        <v>1997</v>
      </c>
      <c r="B54" s="55" t="s">
        <v>190</v>
      </c>
      <c r="C54" s="192" t="s">
        <v>415</v>
      </c>
      <c r="D54" s="52" t="s">
        <v>194</v>
      </c>
    </row>
    <row r="55" spans="1:4" s="52" customFormat="1" ht="20.100000000000001" customHeight="1" x14ac:dyDescent="0.25">
      <c r="A55" s="51">
        <v>1998</v>
      </c>
      <c r="B55" s="55" t="s">
        <v>176</v>
      </c>
      <c r="C55" s="192" t="s">
        <v>415</v>
      </c>
      <c r="D55" s="52" t="s">
        <v>174</v>
      </c>
    </row>
    <row r="56" spans="1:4" s="52" customFormat="1" ht="20.100000000000001" customHeight="1" x14ac:dyDescent="0.25">
      <c r="A56" s="51">
        <v>1999</v>
      </c>
      <c r="B56" s="55" t="s">
        <v>174</v>
      </c>
      <c r="C56" s="192" t="s">
        <v>415</v>
      </c>
      <c r="D56" s="52" t="s">
        <v>174</v>
      </c>
    </row>
    <row r="57" spans="1:4" s="52" customFormat="1" ht="20.100000000000001" customHeight="1" x14ac:dyDescent="0.25">
      <c r="A57" s="51">
        <v>2000</v>
      </c>
      <c r="B57" s="55" t="s">
        <v>194</v>
      </c>
      <c r="C57" s="192" t="s">
        <v>415</v>
      </c>
      <c r="D57" s="52" t="s">
        <v>194</v>
      </c>
    </row>
    <row r="58" spans="1:4" s="52" customFormat="1" ht="20.100000000000001" customHeight="1" x14ac:dyDescent="0.25">
      <c r="A58" s="51">
        <v>2001</v>
      </c>
      <c r="B58" s="55" t="s">
        <v>268</v>
      </c>
      <c r="C58" s="55" t="s">
        <v>270</v>
      </c>
      <c r="D58" s="52" t="s">
        <v>268</v>
      </c>
    </row>
    <row r="59" spans="1:4" s="52" customFormat="1" ht="20.100000000000001" customHeight="1" x14ac:dyDescent="0.25">
      <c r="A59" s="51">
        <v>2002</v>
      </c>
      <c r="B59" s="55" t="s">
        <v>214</v>
      </c>
      <c r="C59" s="192" t="s">
        <v>415</v>
      </c>
      <c r="D59" s="52" t="s">
        <v>268</v>
      </c>
    </row>
    <row r="60" spans="1:4" s="52" customFormat="1" ht="20.100000000000001" customHeight="1" x14ac:dyDescent="0.25">
      <c r="A60" s="51">
        <v>2003</v>
      </c>
      <c r="B60" s="55" t="s">
        <v>183</v>
      </c>
      <c r="C60" s="55" t="s">
        <v>184</v>
      </c>
      <c r="D60" s="52" t="s">
        <v>183</v>
      </c>
    </row>
    <row r="61" spans="1:4" s="52" customFormat="1" ht="20.100000000000001" customHeight="1" x14ac:dyDescent="0.25">
      <c r="A61" s="51">
        <v>2004</v>
      </c>
      <c r="B61" s="55" t="s">
        <v>271</v>
      </c>
      <c r="C61" s="55" t="s">
        <v>184</v>
      </c>
      <c r="D61" s="52" t="s">
        <v>271</v>
      </c>
    </row>
    <row r="62" spans="1:4" s="52" customFormat="1" ht="20.100000000000001" customHeight="1" x14ac:dyDescent="0.25">
      <c r="A62" s="51">
        <v>2005</v>
      </c>
      <c r="B62" s="55" t="s">
        <v>196</v>
      </c>
      <c r="C62" s="55" t="s">
        <v>174</v>
      </c>
      <c r="D62" s="52" t="s">
        <v>184</v>
      </c>
    </row>
    <row r="63" spans="1:4" s="52" customFormat="1" ht="20.100000000000001" customHeight="1" x14ac:dyDescent="0.25">
      <c r="A63" s="51">
        <v>2006</v>
      </c>
      <c r="B63" s="55" t="s">
        <v>190</v>
      </c>
      <c r="C63" s="55" t="s">
        <v>192</v>
      </c>
      <c r="D63" s="52" t="s">
        <v>192</v>
      </c>
    </row>
    <row r="64" spans="1:4" s="52" customFormat="1" ht="20.100000000000001" customHeight="1" x14ac:dyDescent="0.25">
      <c r="A64" s="51">
        <v>2007</v>
      </c>
      <c r="B64" s="55" t="s">
        <v>192</v>
      </c>
      <c r="C64" s="55" t="s">
        <v>184</v>
      </c>
      <c r="D64" s="52" t="s">
        <v>192</v>
      </c>
    </row>
    <row r="65" spans="1:4" s="52" customFormat="1" ht="20.100000000000001" customHeight="1" x14ac:dyDescent="0.25">
      <c r="A65" s="51">
        <v>2008</v>
      </c>
      <c r="B65" s="55" t="s">
        <v>192</v>
      </c>
      <c r="C65" s="55" t="s">
        <v>269</v>
      </c>
      <c r="D65" s="52" t="s">
        <v>192</v>
      </c>
    </row>
    <row r="66" spans="1:4" s="52" customFormat="1" ht="20.100000000000001" customHeight="1" x14ac:dyDescent="0.25">
      <c r="A66" s="51">
        <v>2009</v>
      </c>
      <c r="B66" s="55" t="s">
        <v>174</v>
      </c>
      <c r="C66" s="55" t="s">
        <v>65</v>
      </c>
      <c r="D66" s="52" t="s">
        <v>174</v>
      </c>
    </row>
    <row r="67" spans="1:4" s="52" customFormat="1" ht="20.100000000000001" customHeight="1" x14ac:dyDescent="0.25">
      <c r="A67" s="51">
        <v>2010</v>
      </c>
      <c r="B67" s="55" t="s">
        <v>192</v>
      </c>
      <c r="C67" s="55" t="s">
        <v>178</v>
      </c>
      <c r="D67" s="52" t="s">
        <v>192</v>
      </c>
    </row>
    <row r="68" spans="1:4" s="52" customFormat="1" ht="20.100000000000001" customHeight="1" x14ac:dyDescent="0.25">
      <c r="A68" s="51">
        <v>2011</v>
      </c>
      <c r="B68" s="55" t="s">
        <v>176</v>
      </c>
      <c r="C68" s="55" t="s">
        <v>186</v>
      </c>
      <c r="D68" s="52" t="s">
        <v>176</v>
      </c>
    </row>
    <row r="69" spans="1:4" s="52" customFormat="1" ht="20.100000000000001" customHeight="1" x14ac:dyDescent="0.25">
      <c r="A69" s="51">
        <v>2012</v>
      </c>
      <c r="B69" s="55" t="s">
        <v>196</v>
      </c>
      <c r="C69" s="55" t="s">
        <v>178</v>
      </c>
      <c r="D69" s="52" t="s">
        <v>178</v>
      </c>
    </row>
    <row r="70" spans="1:4" s="52" customFormat="1" ht="20.100000000000001" customHeight="1" x14ac:dyDescent="0.25">
      <c r="A70" s="51">
        <v>2013</v>
      </c>
      <c r="B70" s="55" t="s">
        <v>174</v>
      </c>
      <c r="C70" s="55" t="s">
        <v>205</v>
      </c>
      <c r="D70" s="52" t="s">
        <v>174</v>
      </c>
    </row>
    <row r="71" spans="1:4" s="52" customFormat="1" ht="20.100000000000001" customHeight="1" x14ac:dyDescent="0.25">
      <c r="A71" s="51">
        <v>2014</v>
      </c>
      <c r="B71" s="55" t="s">
        <v>194</v>
      </c>
      <c r="C71" s="55" t="s">
        <v>206</v>
      </c>
      <c r="D71" s="52" t="s">
        <v>206</v>
      </c>
    </row>
    <row r="72" spans="1:4" s="52" customFormat="1" ht="20.100000000000001" customHeight="1" x14ac:dyDescent="0.25">
      <c r="A72" s="51">
        <v>2015</v>
      </c>
      <c r="B72" s="55" t="s">
        <v>217</v>
      </c>
      <c r="C72" s="55" t="s">
        <v>190</v>
      </c>
      <c r="D72" s="52" t="s">
        <v>190</v>
      </c>
    </row>
    <row r="73" spans="1:4" s="52" customFormat="1" ht="20.100000000000001" customHeight="1" x14ac:dyDescent="0.25">
      <c r="A73" s="51">
        <v>2016</v>
      </c>
      <c r="B73" s="55" t="s">
        <v>197</v>
      </c>
      <c r="C73" s="55" t="s">
        <v>214</v>
      </c>
      <c r="D73" s="52" t="s">
        <v>197</v>
      </c>
    </row>
    <row r="74" spans="1:4" s="52" customFormat="1" ht="20.100000000000001" customHeight="1" x14ac:dyDescent="0.25">
      <c r="A74" s="51">
        <v>2017</v>
      </c>
      <c r="B74" s="55" t="s">
        <v>178</v>
      </c>
      <c r="C74" s="55" t="s">
        <v>190</v>
      </c>
      <c r="D74" s="52" t="s">
        <v>178</v>
      </c>
    </row>
    <row r="75" spans="1:4" s="52" customFormat="1" ht="20.100000000000001" customHeight="1" x14ac:dyDescent="0.25">
      <c r="A75" s="51">
        <v>2018</v>
      </c>
      <c r="B75" s="55" t="s">
        <v>252</v>
      </c>
      <c r="C75" s="55" t="s">
        <v>262</v>
      </c>
      <c r="D75" s="52" t="s">
        <v>190</v>
      </c>
    </row>
    <row r="76" spans="1:4" s="52" customFormat="1" ht="20.100000000000001" customHeight="1" x14ac:dyDescent="0.25">
      <c r="A76" s="51"/>
      <c r="B76" s="55" t="s">
        <v>278</v>
      </c>
      <c r="C76" s="55"/>
    </row>
    <row r="77" spans="1:4" s="52" customFormat="1" ht="20.100000000000001" customHeight="1" x14ac:dyDescent="0.25">
      <c r="A77" s="51">
        <v>2019</v>
      </c>
      <c r="B77" s="55" t="s">
        <v>271</v>
      </c>
      <c r="C77" s="55" t="s">
        <v>212</v>
      </c>
      <c r="D77" s="52" t="s">
        <v>271</v>
      </c>
    </row>
    <row r="78" spans="1:4" s="52" customFormat="1" ht="20.100000000000001" customHeight="1" x14ac:dyDescent="0.25">
      <c r="A78" s="51">
        <f>IF(B77&gt;"",MAX(A$1:A77)+1,"")</f>
        <v>2020</v>
      </c>
      <c r="B78" s="55" t="s">
        <v>201</v>
      </c>
      <c r="C78" s="55" t="s">
        <v>178</v>
      </c>
      <c r="D78" s="55" t="s">
        <v>201</v>
      </c>
    </row>
    <row r="79" spans="1:4" s="52" customFormat="1" ht="20.100000000000001" customHeight="1" x14ac:dyDescent="0.25">
      <c r="A79" s="51">
        <f>IF(B78&gt;"",MAX(A$1:A78)+1,"")</f>
        <v>2021</v>
      </c>
      <c r="B79" s="55" t="s">
        <v>957</v>
      </c>
      <c r="C79" s="55"/>
      <c r="D79" s="55" t="s">
        <v>178</v>
      </c>
    </row>
    <row r="80" spans="1:4" s="52" customFormat="1" ht="20.100000000000001" customHeight="1" x14ac:dyDescent="0.25">
      <c r="A80" s="51">
        <f>IF(B79&gt;"",MAX(A$1:A79)+1,"")</f>
        <v>2022</v>
      </c>
      <c r="B80" s="55" t="s">
        <v>201</v>
      </c>
      <c r="C80" s="55" t="s">
        <v>65</v>
      </c>
      <c r="D80" s="55" t="s">
        <v>65</v>
      </c>
    </row>
    <row r="81" spans="1:4" s="52" customFormat="1" ht="20.100000000000001" customHeight="1" x14ac:dyDescent="0.25">
      <c r="A81" s="51">
        <f>IF(B80&gt;"",MAX(A$1:A80)+1,"")</f>
        <v>2023</v>
      </c>
      <c r="B81" s="55" t="s">
        <v>310</v>
      </c>
      <c r="C81" s="55"/>
      <c r="D81" s="55" t="s">
        <v>310</v>
      </c>
    </row>
    <row r="82" spans="1:4" s="52" customFormat="1" ht="20.100000000000001" customHeight="1" x14ac:dyDescent="0.25">
      <c r="A82" s="51">
        <f>IF(B81&gt;"",MAX(A$1:A81)+1,"")</f>
        <v>2024</v>
      </c>
      <c r="B82" s="55" t="s">
        <v>201</v>
      </c>
      <c r="C82" s="55" t="s">
        <v>306</v>
      </c>
      <c r="D82" s="55" t="s">
        <v>197</v>
      </c>
    </row>
    <row r="83" spans="1:4" s="52" customFormat="1" ht="20.100000000000001" customHeight="1" x14ac:dyDescent="0.25">
      <c r="A83" s="51">
        <f>IF(B82&gt;"",MAX(A$1:A82)+1,"")</f>
        <v>2025</v>
      </c>
      <c r="B83" s="55" t="s">
        <v>186</v>
      </c>
      <c r="C83" s="55" t="s">
        <v>306</v>
      </c>
      <c r="D83" s="55" t="s">
        <v>186</v>
      </c>
    </row>
    <row r="84" spans="1:4" s="52" customFormat="1" ht="20.100000000000001" customHeight="1" x14ac:dyDescent="0.25">
      <c r="A84" s="51">
        <f>IF(B83&gt;"",MAX(A$1:A83)+1,"")</f>
        <v>2026</v>
      </c>
      <c r="B84" s="55"/>
      <c r="C84" s="55"/>
      <c r="D84" s="55"/>
    </row>
    <row r="85" spans="1:4" s="52" customFormat="1" ht="20.100000000000001" customHeight="1" x14ac:dyDescent="0.25">
      <c r="A85" s="51" t="str">
        <f>IF(B84&gt;"",MAX(A$1:A84)+1,"")</f>
        <v/>
      </c>
      <c r="B85" s="55"/>
      <c r="C85" s="55"/>
      <c r="D85" s="55"/>
    </row>
    <row r="86" spans="1:4" s="52" customFormat="1" ht="20.100000000000001" customHeight="1" x14ac:dyDescent="0.25">
      <c r="A86" s="51" t="str">
        <f>IF(B85&gt;"",MAX(A$1:A85)+1,"")</f>
        <v/>
      </c>
      <c r="B86" s="55"/>
      <c r="C86" s="55"/>
      <c r="D86" s="55"/>
    </row>
    <row r="87" spans="1:4" s="52" customFormat="1" ht="20.100000000000001" customHeight="1" x14ac:dyDescent="0.25">
      <c r="A87" s="51" t="str">
        <f>IF(B86&gt;"",MAX(A$1:A86)+1,"")</f>
        <v/>
      </c>
      <c r="B87" s="55"/>
      <c r="C87" s="55"/>
      <c r="D87" s="55"/>
    </row>
    <row r="88" spans="1:4" s="52" customFormat="1" ht="20.100000000000001" customHeight="1" x14ac:dyDescent="0.25">
      <c r="A88" s="51" t="str">
        <f>IF(B87&gt;"",MAX(A$1:A87)+1,"")</f>
        <v/>
      </c>
      <c r="B88" s="55"/>
      <c r="C88" s="55"/>
      <c r="D88" s="55"/>
    </row>
    <row r="89" spans="1:4" s="52" customFormat="1" ht="20.100000000000001" customHeight="1" x14ac:dyDescent="0.25">
      <c r="A89" s="51" t="str">
        <f>IF(B88&gt;"",MAX(A$1:A88)+1,"")</f>
        <v/>
      </c>
      <c r="B89" s="55"/>
      <c r="C89" s="55"/>
      <c r="D89" s="55"/>
    </row>
    <row r="90" spans="1:4" s="52" customFormat="1" x14ac:dyDescent="0.25">
      <c r="A90" s="51" t="str">
        <f>IF(B89&gt;"",MAX(A$1:A89)+1,"")</f>
        <v/>
      </c>
      <c r="B90" s="55"/>
      <c r="C90" s="55"/>
      <c r="D90" s="55"/>
    </row>
    <row r="91" spans="1:4" s="52" customFormat="1" x14ac:dyDescent="0.25">
      <c r="A91" s="51" t="str">
        <f>IF(B90&gt;"",MAX(A$1:A90)+1,"")</f>
        <v/>
      </c>
      <c r="B91" s="55"/>
      <c r="C91" s="55"/>
      <c r="D91" s="55"/>
    </row>
    <row r="92" spans="1:4" s="52" customFormat="1" x14ac:dyDescent="0.25">
      <c r="A92" s="51" t="str">
        <f>IF(B91&gt;"",MAX(A$1:A91)+1,"")</f>
        <v/>
      </c>
      <c r="B92" s="55"/>
      <c r="C92" s="55"/>
      <c r="D92" s="55"/>
    </row>
    <row r="93" spans="1:4" s="52" customFormat="1" x14ac:dyDescent="0.25">
      <c r="A93" s="51" t="str">
        <f>IF(B92&gt;"",MAX(A$1:A92)+1,"")</f>
        <v/>
      </c>
      <c r="B93" s="55"/>
      <c r="C93" s="55"/>
      <c r="D93" s="55"/>
    </row>
    <row r="94" spans="1:4" s="52" customFormat="1" x14ac:dyDescent="0.25">
      <c r="A94" s="51" t="str">
        <f>IF(B93&gt;"",MAX(A$1:A93)+1,"")</f>
        <v/>
      </c>
      <c r="B94" s="55"/>
      <c r="C94" s="55"/>
      <c r="D94" s="55"/>
    </row>
    <row r="95" spans="1:4" s="52" customFormat="1" x14ac:dyDescent="0.25">
      <c r="A95" s="51" t="str">
        <f>IF(B94&gt;"",MAX(A$1:A94)+1,"")</f>
        <v/>
      </c>
      <c r="B95" s="55"/>
      <c r="C95" s="55"/>
      <c r="D95" s="55"/>
    </row>
    <row r="96" spans="1:4" s="52" customFormat="1" x14ac:dyDescent="0.25">
      <c r="A96" s="51" t="str">
        <f>IF(B95&gt;"",MAX(A$1:A95)+1,"")</f>
        <v/>
      </c>
      <c r="B96" s="55"/>
      <c r="C96" s="55"/>
      <c r="D96" s="55"/>
    </row>
  </sheetData>
  <mergeCells count="1">
    <mergeCell ref="B4:C4"/>
  </mergeCells>
  <hyperlinks>
    <hyperlink ref="C1" location="'Competitions Dashboard'!A1" display=" COMPETITIONS DASHBOARD" xr:uid="{DEF8CB56-7F62-4C4C-9D64-1BCEF002D74C}"/>
    <hyperlink ref="D1" location="'Statistics Overview'!A1" display="STATISTICS OVERVIEW" xr:uid="{BA84BCB8-CA33-4E36-A459-E6F7BC281289}"/>
  </hyperlink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A1AAD-4163-49A5-B182-954771048E84}">
  <sheetPr>
    <pageSetUpPr autoPageBreaks="0"/>
  </sheetPr>
  <dimension ref="A1:G89"/>
  <sheetViews>
    <sheetView showGridLines="0" zoomScaleNormal="100" workbookViewId="0">
      <pane xSplit="1" ySplit="6" topLeftCell="B46" activePane="bottomRight" state="frozen"/>
      <selection activeCell="C1" sqref="C1"/>
      <selection pane="topRight" activeCell="C1" sqref="C1"/>
      <selection pane="bottomLeft" activeCell="C1" sqref="C1"/>
      <selection pane="bottomRight" activeCell="B60" sqref="B60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6" width="9.140625" style="48" customWidth="1"/>
    <col min="7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279</v>
      </c>
      <c r="C4" s="312"/>
      <c r="D4" s="90"/>
      <c r="E4" s="101"/>
      <c r="F4" s="89"/>
      <c r="G4" s="89"/>
    </row>
    <row r="5" spans="1:7" ht="9.9499999999999993" customHeight="1" x14ac:dyDescent="0.3">
      <c r="B5" s="90"/>
      <c r="D5" s="90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52" customFormat="1" ht="20.100000000000001" customHeight="1" x14ac:dyDescent="0.25">
      <c r="A7" s="51">
        <v>1973</v>
      </c>
      <c r="B7" s="54" t="s">
        <v>184</v>
      </c>
      <c r="C7" s="192" t="s">
        <v>415</v>
      </c>
      <c r="D7" s="52" t="s">
        <v>174</v>
      </c>
    </row>
    <row r="8" spans="1:7" s="52" customFormat="1" ht="20.100000000000001" customHeight="1" x14ac:dyDescent="0.25">
      <c r="A8" s="51">
        <v>1974</v>
      </c>
      <c r="B8" s="55" t="s">
        <v>280</v>
      </c>
      <c r="C8" s="192" t="s">
        <v>415</v>
      </c>
      <c r="D8" s="52" t="s">
        <v>274</v>
      </c>
    </row>
    <row r="9" spans="1:7" s="52" customFormat="1" ht="20.100000000000001" customHeight="1" x14ac:dyDescent="0.25">
      <c r="A9" s="51">
        <v>1975</v>
      </c>
      <c r="B9" s="55" t="s">
        <v>280</v>
      </c>
      <c r="C9" s="192" t="s">
        <v>415</v>
      </c>
      <c r="D9" s="52" t="s">
        <v>192</v>
      </c>
    </row>
    <row r="10" spans="1:7" s="52" customFormat="1" ht="20.100000000000001" customHeight="1" x14ac:dyDescent="0.25">
      <c r="A10" s="51">
        <v>1976</v>
      </c>
      <c r="B10" s="55" t="s">
        <v>280</v>
      </c>
      <c r="C10" s="192" t="s">
        <v>415</v>
      </c>
      <c r="D10" s="52" t="s">
        <v>174</v>
      </c>
    </row>
    <row r="11" spans="1:7" s="52" customFormat="1" ht="20.100000000000001" customHeight="1" x14ac:dyDescent="0.25">
      <c r="A11" s="51">
        <v>1977</v>
      </c>
      <c r="B11" s="55" t="s">
        <v>274</v>
      </c>
      <c r="C11" s="192" t="s">
        <v>415</v>
      </c>
      <c r="D11" s="52" t="s">
        <v>274</v>
      </c>
    </row>
    <row r="12" spans="1:7" s="52" customFormat="1" ht="20.100000000000001" customHeight="1" x14ac:dyDescent="0.25">
      <c r="A12" s="51">
        <v>1978</v>
      </c>
      <c r="B12" s="55" t="s">
        <v>192</v>
      </c>
      <c r="C12" s="192" t="s">
        <v>415</v>
      </c>
      <c r="D12" s="192" t="s">
        <v>415</v>
      </c>
    </row>
    <row r="13" spans="1:7" s="52" customFormat="1" ht="20.100000000000001" customHeight="1" x14ac:dyDescent="0.25">
      <c r="A13" s="51">
        <v>1979</v>
      </c>
      <c r="B13" s="55" t="s">
        <v>192</v>
      </c>
      <c r="C13" s="192" t="s">
        <v>415</v>
      </c>
      <c r="D13" s="52" t="s">
        <v>222</v>
      </c>
    </row>
    <row r="14" spans="1:7" s="52" customFormat="1" ht="20.100000000000001" customHeight="1" x14ac:dyDescent="0.25">
      <c r="A14" s="51">
        <v>1980</v>
      </c>
      <c r="B14" s="55" t="s">
        <v>190</v>
      </c>
      <c r="C14" s="192" t="s">
        <v>415</v>
      </c>
      <c r="D14" s="52" t="s">
        <v>194</v>
      </c>
    </row>
    <row r="15" spans="1:7" s="52" customFormat="1" ht="20.100000000000001" customHeight="1" x14ac:dyDescent="0.25">
      <c r="A15" s="51">
        <v>1981</v>
      </c>
      <c r="B15" s="55" t="s">
        <v>270</v>
      </c>
      <c r="C15" s="192" t="s">
        <v>415</v>
      </c>
      <c r="D15" s="52" t="s">
        <v>270</v>
      </c>
    </row>
    <row r="16" spans="1:7" s="52" customFormat="1" ht="20.100000000000001" customHeight="1" x14ac:dyDescent="0.25">
      <c r="A16" s="51">
        <v>1982</v>
      </c>
      <c r="B16" s="55" t="s">
        <v>280</v>
      </c>
      <c r="C16" s="192" t="s">
        <v>415</v>
      </c>
      <c r="D16" s="52" t="s">
        <v>176</v>
      </c>
    </row>
    <row r="17" spans="1:4" s="52" customFormat="1" ht="20.100000000000001" customHeight="1" x14ac:dyDescent="0.25">
      <c r="A17" s="51">
        <v>1983</v>
      </c>
      <c r="B17" s="55" t="s">
        <v>194</v>
      </c>
      <c r="C17" s="192" t="s">
        <v>415</v>
      </c>
      <c r="D17" s="52" t="s">
        <v>194</v>
      </c>
    </row>
    <row r="18" spans="1:4" s="52" customFormat="1" ht="20.100000000000001" customHeight="1" x14ac:dyDescent="0.25">
      <c r="A18" s="51">
        <v>1984</v>
      </c>
      <c r="B18" s="55" t="s">
        <v>214</v>
      </c>
      <c r="C18" s="192" t="s">
        <v>415</v>
      </c>
      <c r="D18" s="52" t="s">
        <v>174</v>
      </c>
    </row>
    <row r="19" spans="1:4" s="52" customFormat="1" ht="20.100000000000001" customHeight="1" x14ac:dyDescent="0.25">
      <c r="A19" s="51">
        <v>1985</v>
      </c>
      <c r="B19" s="55" t="s">
        <v>196</v>
      </c>
      <c r="C19" s="192" t="s">
        <v>415</v>
      </c>
      <c r="D19" s="52" t="s">
        <v>196</v>
      </c>
    </row>
    <row r="20" spans="1:4" s="52" customFormat="1" ht="20.100000000000001" customHeight="1" x14ac:dyDescent="0.25">
      <c r="A20" s="51">
        <v>1986</v>
      </c>
      <c r="B20" s="55" t="s">
        <v>205</v>
      </c>
      <c r="C20" s="192" t="s">
        <v>415</v>
      </c>
      <c r="D20" s="52" t="s">
        <v>190</v>
      </c>
    </row>
    <row r="21" spans="1:4" s="52" customFormat="1" ht="20.100000000000001" customHeight="1" x14ac:dyDescent="0.25">
      <c r="A21" s="51">
        <v>1987</v>
      </c>
      <c r="B21" s="55" t="s">
        <v>271</v>
      </c>
      <c r="C21" s="192" t="s">
        <v>415</v>
      </c>
      <c r="D21" s="52" t="s">
        <v>271</v>
      </c>
    </row>
    <row r="22" spans="1:4" s="52" customFormat="1" ht="20.100000000000001" customHeight="1" x14ac:dyDescent="0.25">
      <c r="A22" s="51">
        <v>1988</v>
      </c>
      <c r="B22" s="55" t="s">
        <v>184</v>
      </c>
      <c r="C22" s="192" t="s">
        <v>415</v>
      </c>
      <c r="D22" s="52" t="s">
        <v>184</v>
      </c>
    </row>
    <row r="23" spans="1:4" s="52" customFormat="1" ht="20.100000000000001" customHeight="1" x14ac:dyDescent="0.25">
      <c r="A23" s="51">
        <v>1989</v>
      </c>
      <c r="B23" s="55" t="s">
        <v>65</v>
      </c>
      <c r="C23" s="192" t="s">
        <v>415</v>
      </c>
      <c r="D23" s="52" t="s">
        <v>65</v>
      </c>
    </row>
    <row r="24" spans="1:4" s="52" customFormat="1" ht="20.100000000000001" customHeight="1" x14ac:dyDescent="0.25">
      <c r="A24" s="51">
        <v>1990</v>
      </c>
      <c r="B24" s="55" t="s">
        <v>269</v>
      </c>
      <c r="C24" s="55" t="s">
        <v>188</v>
      </c>
      <c r="D24" s="52" t="s">
        <v>269</v>
      </c>
    </row>
    <row r="25" spans="1:4" s="52" customFormat="1" ht="20.100000000000001" customHeight="1" x14ac:dyDescent="0.25">
      <c r="A25" s="51">
        <v>1991</v>
      </c>
      <c r="B25" s="55" t="s">
        <v>194</v>
      </c>
      <c r="C25" s="192" t="s">
        <v>415</v>
      </c>
      <c r="D25" s="52" t="s">
        <v>186</v>
      </c>
    </row>
    <row r="26" spans="1:4" s="52" customFormat="1" ht="20.100000000000001" customHeight="1" x14ac:dyDescent="0.25">
      <c r="A26" s="51">
        <v>1992</v>
      </c>
      <c r="B26" s="55" t="s">
        <v>184</v>
      </c>
      <c r="C26" s="192" t="s">
        <v>415</v>
      </c>
      <c r="D26" s="52" t="s">
        <v>184</v>
      </c>
    </row>
    <row r="27" spans="1:4" s="52" customFormat="1" ht="20.100000000000001" customHeight="1" x14ac:dyDescent="0.25">
      <c r="A27" s="51">
        <v>1993</v>
      </c>
      <c r="B27" s="55" t="s">
        <v>186</v>
      </c>
      <c r="C27" s="192" t="s">
        <v>415</v>
      </c>
      <c r="D27" s="52" t="s">
        <v>186</v>
      </c>
    </row>
    <row r="28" spans="1:4" s="52" customFormat="1" ht="20.100000000000001" customHeight="1" x14ac:dyDescent="0.25">
      <c r="A28" s="51">
        <v>1994</v>
      </c>
      <c r="B28" s="55" t="s">
        <v>205</v>
      </c>
      <c r="C28" s="192" t="s">
        <v>415</v>
      </c>
      <c r="D28" s="52" t="s">
        <v>205</v>
      </c>
    </row>
    <row r="29" spans="1:4" s="52" customFormat="1" ht="20.100000000000001" customHeight="1" x14ac:dyDescent="0.25">
      <c r="A29" s="51">
        <v>1995</v>
      </c>
      <c r="B29" s="55" t="s">
        <v>242</v>
      </c>
      <c r="C29" s="192" t="s">
        <v>415</v>
      </c>
      <c r="D29" s="52" t="s">
        <v>242</v>
      </c>
    </row>
    <row r="30" spans="1:4" s="52" customFormat="1" ht="20.100000000000001" customHeight="1" x14ac:dyDescent="0.25">
      <c r="A30" s="51">
        <v>1996</v>
      </c>
      <c r="B30" s="55" t="s">
        <v>205</v>
      </c>
      <c r="C30" s="192" t="s">
        <v>415</v>
      </c>
      <c r="D30" s="52" t="s">
        <v>205</v>
      </c>
    </row>
    <row r="31" spans="1:4" s="52" customFormat="1" ht="20.100000000000001" customHeight="1" x14ac:dyDescent="0.25">
      <c r="A31" s="51">
        <v>1997</v>
      </c>
      <c r="B31" s="55" t="s">
        <v>263</v>
      </c>
      <c r="C31" s="192" t="s">
        <v>415</v>
      </c>
      <c r="D31" s="52" t="s">
        <v>263</v>
      </c>
    </row>
    <row r="32" spans="1:4" s="52" customFormat="1" ht="20.100000000000001" customHeight="1" x14ac:dyDescent="0.25">
      <c r="A32" s="51">
        <v>1998</v>
      </c>
      <c r="B32" s="55" t="s">
        <v>242</v>
      </c>
      <c r="C32" s="55" t="s">
        <v>268</v>
      </c>
      <c r="D32" s="52" t="s">
        <v>263</v>
      </c>
    </row>
    <row r="33" spans="1:4" s="52" customFormat="1" ht="20.100000000000001" customHeight="1" x14ac:dyDescent="0.25">
      <c r="A33" s="51">
        <v>1999</v>
      </c>
      <c r="B33" s="55" t="s">
        <v>281</v>
      </c>
      <c r="C33" s="192" t="s">
        <v>415</v>
      </c>
      <c r="D33" s="52" t="s">
        <v>281</v>
      </c>
    </row>
    <row r="34" spans="1:4" s="52" customFormat="1" ht="20.100000000000001" customHeight="1" x14ac:dyDescent="0.25">
      <c r="A34" s="51">
        <v>2000</v>
      </c>
      <c r="B34" s="55" t="s">
        <v>192</v>
      </c>
      <c r="C34" s="192" t="s">
        <v>415</v>
      </c>
      <c r="D34" s="52" t="s">
        <v>268</v>
      </c>
    </row>
    <row r="35" spans="1:4" s="52" customFormat="1" ht="20.100000000000001" customHeight="1" x14ac:dyDescent="0.25">
      <c r="A35" s="51">
        <v>2001</v>
      </c>
      <c r="B35" s="55" t="s">
        <v>174</v>
      </c>
      <c r="C35" s="192" t="s">
        <v>415</v>
      </c>
      <c r="D35" s="52" t="s">
        <v>184</v>
      </c>
    </row>
    <row r="36" spans="1:4" s="52" customFormat="1" ht="20.100000000000001" customHeight="1" x14ac:dyDescent="0.25">
      <c r="A36" s="51">
        <v>2002</v>
      </c>
      <c r="B36" s="55" t="s">
        <v>270</v>
      </c>
      <c r="C36" s="192" t="s">
        <v>415</v>
      </c>
      <c r="D36" s="52" t="s">
        <v>270</v>
      </c>
    </row>
    <row r="37" spans="1:4" s="52" customFormat="1" ht="20.100000000000001" customHeight="1" x14ac:dyDescent="0.25">
      <c r="A37" s="51">
        <v>2003</v>
      </c>
      <c r="B37" s="55" t="s">
        <v>196</v>
      </c>
      <c r="C37" s="55" t="s">
        <v>194</v>
      </c>
      <c r="D37" s="52" t="s">
        <v>196</v>
      </c>
    </row>
    <row r="38" spans="1:4" s="52" customFormat="1" ht="20.100000000000001" customHeight="1" x14ac:dyDescent="0.25">
      <c r="A38" s="51">
        <v>2004</v>
      </c>
      <c r="B38" s="55" t="s">
        <v>196</v>
      </c>
      <c r="C38" s="55" t="s">
        <v>176</v>
      </c>
      <c r="D38" s="52" t="s">
        <v>176</v>
      </c>
    </row>
    <row r="39" spans="1:4" s="52" customFormat="1" ht="20.100000000000001" customHeight="1" x14ac:dyDescent="0.25">
      <c r="A39" s="51">
        <v>2005</v>
      </c>
      <c r="B39" s="55" t="s">
        <v>184</v>
      </c>
      <c r="C39" s="192" t="s">
        <v>415</v>
      </c>
      <c r="D39" s="52" t="s">
        <v>194</v>
      </c>
    </row>
    <row r="40" spans="1:4" s="52" customFormat="1" ht="20.100000000000001" customHeight="1" x14ac:dyDescent="0.25">
      <c r="A40" s="51">
        <v>2006</v>
      </c>
      <c r="B40" s="55" t="s">
        <v>192</v>
      </c>
      <c r="C40" s="55" t="s">
        <v>172</v>
      </c>
      <c r="D40" s="52" t="s">
        <v>172</v>
      </c>
    </row>
    <row r="41" spans="1:4" s="52" customFormat="1" ht="20.100000000000001" customHeight="1" x14ac:dyDescent="0.25">
      <c r="A41" s="51">
        <v>2007</v>
      </c>
      <c r="B41" s="55" t="s">
        <v>192</v>
      </c>
      <c r="C41" s="55" t="s">
        <v>188</v>
      </c>
      <c r="D41" s="52" t="s">
        <v>281</v>
      </c>
    </row>
    <row r="42" spans="1:4" s="52" customFormat="1" ht="20.100000000000001" customHeight="1" x14ac:dyDescent="0.25">
      <c r="A42" s="51">
        <v>2008</v>
      </c>
      <c r="B42" s="55" t="s">
        <v>192</v>
      </c>
      <c r="C42" s="55" t="s">
        <v>172</v>
      </c>
      <c r="D42" s="52" t="s">
        <v>192</v>
      </c>
    </row>
    <row r="43" spans="1:4" s="52" customFormat="1" ht="20.100000000000001" customHeight="1" x14ac:dyDescent="0.25">
      <c r="A43" s="51">
        <v>2009</v>
      </c>
      <c r="B43" s="55" t="s">
        <v>196</v>
      </c>
      <c r="C43" s="55" t="s">
        <v>186</v>
      </c>
      <c r="D43" s="52" t="s">
        <v>196</v>
      </c>
    </row>
    <row r="44" spans="1:4" s="52" customFormat="1" ht="20.100000000000001" customHeight="1" x14ac:dyDescent="0.25">
      <c r="A44" s="51">
        <v>2010</v>
      </c>
      <c r="B44" s="55" t="s">
        <v>186</v>
      </c>
      <c r="C44" s="55" t="s">
        <v>192</v>
      </c>
      <c r="D44" s="52" t="s">
        <v>186</v>
      </c>
    </row>
    <row r="45" spans="1:4" s="52" customFormat="1" ht="20.100000000000001" customHeight="1" x14ac:dyDescent="0.25">
      <c r="A45" s="51">
        <v>2011</v>
      </c>
      <c r="B45" s="55" t="s">
        <v>184</v>
      </c>
      <c r="C45" s="55" t="s">
        <v>212</v>
      </c>
      <c r="D45" s="52" t="s">
        <v>184</v>
      </c>
    </row>
    <row r="46" spans="1:4" s="52" customFormat="1" ht="20.100000000000001" customHeight="1" x14ac:dyDescent="0.25">
      <c r="A46" s="51">
        <v>2012</v>
      </c>
      <c r="B46" s="55" t="s">
        <v>188</v>
      </c>
      <c r="C46" s="55" t="s">
        <v>174</v>
      </c>
      <c r="D46" s="52" t="s">
        <v>174</v>
      </c>
    </row>
    <row r="47" spans="1:4" s="52" customFormat="1" ht="20.100000000000001" customHeight="1" x14ac:dyDescent="0.25">
      <c r="A47" s="51">
        <v>2013</v>
      </c>
      <c r="B47" s="55" t="s">
        <v>206</v>
      </c>
      <c r="C47" s="55" t="s">
        <v>184</v>
      </c>
      <c r="D47" s="52" t="s">
        <v>206</v>
      </c>
    </row>
    <row r="48" spans="1:4" s="52" customFormat="1" ht="20.100000000000001" customHeight="1" x14ac:dyDescent="0.25">
      <c r="A48" s="51">
        <v>2014</v>
      </c>
      <c r="B48" s="55" t="s">
        <v>201</v>
      </c>
      <c r="C48" s="55" t="s">
        <v>271</v>
      </c>
      <c r="D48" s="52" t="s">
        <v>271</v>
      </c>
    </row>
    <row r="49" spans="1:4" s="53" customFormat="1" ht="20.100000000000001" customHeight="1" x14ac:dyDescent="0.25">
      <c r="A49" s="51">
        <v>2015</v>
      </c>
      <c r="B49" s="54" t="s">
        <v>214</v>
      </c>
      <c r="C49" s="54" t="s">
        <v>197</v>
      </c>
      <c r="D49" s="53" t="s">
        <v>214</v>
      </c>
    </row>
    <row r="50" spans="1:4" s="53" customFormat="1" ht="20.100000000000001" customHeight="1" x14ac:dyDescent="0.25">
      <c r="A50" s="51">
        <v>2016</v>
      </c>
      <c r="B50" s="54" t="s">
        <v>172</v>
      </c>
      <c r="C50" s="54" t="s">
        <v>178</v>
      </c>
      <c r="D50" s="53" t="s">
        <v>172</v>
      </c>
    </row>
    <row r="51" spans="1:4" s="52" customFormat="1" ht="20.100000000000001" customHeight="1" x14ac:dyDescent="0.25">
      <c r="A51" s="51">
        <v>2017</v>
      </c>
      <c r="B51" s="55" t="s">
        <v>281</v>
      </c>
      <c r="C51" s="55" t="s">
        <v>192</v>
      </c>
      <c r="D51" s="52" t="s">
        <v>281</v>
      </c>
    </row>
    <row r="52" spans="1:4" s="52" customFormat="1" ht="20.100000000000001" customHeight="1" x14ac:dyDescent="0.25">
      <c r="A52" s="51">
        <v>2018</v>
      </c>
      <c r="B52" s="55" t="s">
        <v>197</v>
      </c>
      <c r="C52" s="55" t="s">
        <v>203</v>
      </c>
      <c r="D52" s="52" t="s">
        <v>197</v>
      </c>
    </row>
    <row r="53" spans="1:4" s="52" customFormat="1" ht="20.100000000000001" customHeight="1" x14ac:dyDescent="0.25">
      <c r="A53" s="51">
        <v>2019</v>
      </c>
      <c r="B53" s="55" t="s">
        <v>186</v>
      </c>
      <c r="C53" s="55" t="s">
        <v>201</v>
      </c>
      <c r="D53" s="52" t="s">
        <v>206</v>
      </c>
    </row>
    <row r="54" spans="1:4" s="52" customFormat="1" ht="20.100000000000001" customHeight="1" x14ac:dyDescent="0.25">
      <c r="A54" s="51">
        <f>IF(B53&gt;"",MAX(A$1:A53)+1,"")</f>
        <v>2020</v>
      </c>
      <c r="B54" s="55" t="s">
        <v>174</v>
      </c>
      <c r="C54" s="55" t="s">
        <v>183</v>
      </c>
      <c r="D54" s="55" t="s">
        <v>214</v>
      </c>
    </row>
    <row r="55" spans="1:4" s="52" customFormat="1" ht="20.100000000000001" customHeight="1" x14ac:dyDescent="0.25">
      <c r="A55" s="51">
        <f>IF(B54&gt;"",MAX(A$1:A54)+1,"")</f>
        <v>2021</v>
      </c>
      <c r="B55" s="55" t="s">
        <v>957</v>
      </c>
      <c r="C55" s="55"/>
      <c r="D55" s="55" t="s">
        <v>192</v>
      </c>
    </row>
    <row r="56" spans="1:4" s="52" customFormat="1" ht="20.100000000000001" customHeight="1" x14ac:dyDescent="0.25">
      <c r="A56" s="51">
        <f>IF(B55&gt;"",MAX(A$1:A55)+1,"")</f>
        <v>2022</v>
      </c>
      <c r="B56" s="55" t="s">
        <v>201</v>
      </c>
      <c r="C56" s="55" t="s">
        <v>281</v>
      </c>
      <c r="D56" s="55" t="s">
        <v>201</v>
      </c>
    </row>
    <row r="57" spans="1:4" s="52" customFormat="1" ht="20.100000000000001" customHeight="1" x14ac:dyDescent="0.25">
      <c r="A57" s="51">
        <f>IF(B56&gt;"",MAX(A$1:A56)+1,"")</f>
        <v>2023</v>
      </c>
      <c r="B57" s="55" t="s">
        <v>188</v>
      </c>
      <c r="C57" s="55" t="s">
        <v>281</v>
      </c>
      <c r="D57" s="55" t="s">
        <v>65</v>
      </c>
    </row>
    <row r="58" spans="1:4" s="52" customFormat="1" ht="20.100000000000001" customHeight="1" x14ac:dyDescent="0.25">
      <c r="A58" s="51">
        <f>IF(B57&gt;"",MAX(A$1:A57)+1,"")</f>
        <v>2024</v>
      </c>
      <c r="B58" s="55" t="s">
        <v>172</v>
      </c>
      <c r="C58" s="55" t="s">
        <v>281</v>
      </c>
      <c r="D58" s="55" t="s">
        <v>172</v>
      </c>
    </row>
    <row r="59" spans="1:4" s="52" customFormat="1" ht="20.100000000000001" customHeight="1" x14ac:dyDescent="0.25">
      <c r="A59" s="51">
        <f>IF(B58&gt;"",MAX(A$1:A58)+1,"")</f>
        <v>2025</v>
      </c>
      <c r="B59" s="55" t="s">
        <v>192</v>
      </c>
      <c r="C59" s="55" t="s">
        <v>178</v>
      </c>
      <c r="D59" s="55" t="s">
        <v>192</v>
      </c>
    </row>
    <row r="60" spans="1:4" s="52" customFormat="1" ht="20.100000000000001" customHeight="1" x14ac:dyDescent="0.25">
      <c r="A60" s="51">
        <f>IF(B59&gt;"",MAX(A$1:A59)+1,"")</f>
        <v>2026</v>
      </c>
      <c r="B60" s="55"/>
      <c r="C60" s="55"/>
      <c r="D60" s="55"/>
    </row>
    <row r="61" spans="1:4" s="52" customFormat="1" ht="20.100000000000001" customHeight="1" x14ac:dyDescent="0.25">
      <c r="A61" s="51" t="str">
        <f>IF(B60&gt;"",MAX(A$1:A60)+1,"")</f>
        <v/>
      </c>
      <c r="B61" s="55"/>
      <c r="C61" s="55"/>
      <c r="D61" s="55"/>
    </row>
    <row r="62" spans="1:4" s="52" customFormat="1" ht="20.100000000000001" customHeight="1" x14ac:dyDescent="0.25">
      <c r="A62" s="51" t="str">
        <f>IF(B61&gt;"",MAX(A$1:A61)+1,"")</f>
        <v/>
      </c>
      <c r="B62" s="55"/>
      <c r="C62" s="55"/>
      <c r="D62" s="55"/>
    </row>
    <row r="63" spans="1:4" s="52" customFormat="1" ht="20.100000000000001" customHeight="1" x14ac:dyDescent="0.25">
      <c r="A63" s="51" t="str">
        <f>IF(B62&gt;"",MAX(A$1:A62)+1,"")</f>
        <v/>
      </c>
      <c r="B63" s="55"/>
      <c r="C63" s="55"/>
      <c r="D63" s="55"/>
    </row>
    <row r="64" spans="1:4" s="52" customFormat="1" ht="20.100000000000001" customHeight="1" x14ac:dyDescent="0.25">
      <c r="A64" s="51" t="str">
        <f>IF(B63&gt;"",MAX(A$1:A63)+1,"")</f>
        <v/>
      </c>
      <c r="B64" s="55"/>
      <c r="C64" s="55"/>
      <c r="D64" s="55"/>
    </row>
    <row r="65" spans="1:4" s="52" customFormat="1" ht="20.100000000000001" customHeight="1" x14ac:dyDescent="0.25">
      <c r="A65" s="51" t="str">
        <f>IF(B64&gt;"",MAX(A$1:A64)+1,"")</f>
        <v/>
      </c>
      <c r="B65" s="55"/>
      <c r="C65" s="55"/>
      <c r="D65" s="55"/>
    </row>
    <row r="66" spans="1:4" s="52" customFormat="1" ht="20.100000000000001" customHeight="1" x14ac:dyDescent="0.25">
      <c r="A66" s="51" t="str">
        <f>IF(B65&gt;"",MAX(A$1:A65)+1,"")</f>
        <v/>
      </c>
      <c r="B66" s="55"/>
      <c r="C66" s="55"/>
      <c r="D66" s="55"/>
    </row>
    <row r="67" spans="1:4" s="52" customFormat="1" ht="20.100000000000001" customHeight="1" x14ac:dyDescent="0.25">
      <c r="A67" s="51" t="str">
        <f>IF(B66&gt;"",MAX(A$1:A66)+1,"")</f>
        <v/>
      </c>
      <c r="B67" s="55"/>
      <c r="C67" s="55"/>
      <c r="D67" s="55"/>
    </row>
    <row r="68" spans="1:4" s="52" customFormat="1" ht="20.100000000000001" customHeight="1" x14ac:dyDescent="0.25">
      <c r="A68" s="51" t="str">
        <f>IF(B67&gt;"",MAX(A$1:A67)+1,"")</f>
        <v/>
      </c>
      <c r="B68" s="55"/>
      <c r="C68" s="55"/>
      <c r="D68" s="55"/>
    </row>
    <row r="69" spans="1:4" s="52" customFormat="1" ht="20.100000000000001" customHeight="1" x14ac:dyDescent="0.25">
      <c r="A69" s="51" t="str">
        <f>IF(B68&gt;"",MAX(A$1:A68)+1,"")</f>
        <v/>
      </c>
      <c r="B69" s="55"/>
      <c r="C69" s="55"/>
      <c r="D69" s="55"/>
    </row>
    <row r="70" spans="1:4" s="52" customFormat="1" ht="20.100000000000001" customHeight="1" x14ac:dyDescent="0.25">
      <c r="A70" s="51" t="str">
        <f>IF(B69&gt;"",MAX(A$1:A69)+1,"")</f>
        <v/>
      </c>
      <c r="B70" s="55"/>
      <c r="C70" s="55"/>
      <c r="D70" s="55"/>
    </row>
    <row r="71" spans="1:4" s="52" customFormat="1" ht="20.100000000000001" customHeight="1" x14ac:dyDescent="0.25">
      <c r="A71" s="51" t="str">
        <f>IF(B70&gt;"",MAX(A$1:A70)+1,"")</f>
        <v/>
      </c>
      <c r="B71" s="55"/>
      <c r="C71" s="55"/>
      <c r="D71" s="55"/>
    </row>
    <row r="72" spans="1:4" s="52" customFormat="1" ht="20.100000000000001" customHeight="1" x14ac:dyDescent="0.25">
      <c r="A72" s="51" t="str">
        <f>IF(B71&gt;"",MAX(A$1:A71)+1,"")</f>
        <v/>
      </c>
      <c r="B72" s="55"/>
      <c r="C72" s="55"/>
      <c r="D72" s="55"/>
    </row>
    <row r="73" spans="1:4" s="52" customFormat="1" ht="20.100000000000001" customHeight="1" x14ac:dyDescent="0.25">
      <c r="A73" s="51"/>
      <c r="B73" s="55"/>
      <c r="C73" s="55"/>
    </row>
    <row r="74" spans="1:4" s="52" customFormat="1" ht="20.100000000000001" customHeight="1" x14ac:dyDescent="0.25">
      <c r="A74" s="51"/>
      <c r="B74" s="55"/>
      <c r="C74" s="55"/>
    </row>
    <row r="75" spans="1:4" s="52" customFormat="1" ht="20.100000000000001" customHeight="1" x14ac:dyDescent="0.25">
      <c r="A75" s="51"/>
      <c r="B75" s="55"/>
      <c r="C75" s="55"/>
    </row>
    <row r="76" spans="1:4" s="52" customFormat="1" ht="20.100000000000001" customHeight="1" x14ac:dyDescent="0.25">
      <c r="A76" s="51"/>
      <c r="B76" s="55"/>
      <c r="C76" s="55"/>
    </row>
    <row r="77" spans="1:4" s="52" customFormat="1" ht="20.100000000000001" customHeight="1" x14ac:dyDescent="0.25">
      <c r="A77" s="51"/>
      <c r="B77" s="55"/>
      <c r="C77" s="55"/>
    </row>
    <row r="78" spans="1:4" s="52" customFormat="1" ht="20.100000000000001" customHeight="1" x14ac:dyDescent="0.25">
      <c r="A78" s="51"/>
      <c r="B78" s="55"/>
      <c r="C78" s="55"/>
    </row>
    <row r="79" spans="1:4" s="52" customFormat="1" ht="20.100000000000001" customHeight="1" x14ac:dyDescent="0.25">
      <c r="A79" s="51"/>
      <c r="B79" s="55"/>
      <c r="C79" s="55"/>
    </row>
    <row r="80" spans="1:4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</sheetData>
  <mergeCells count="1">
    <mergeCell ref="B4:C4"/>
  </mergeCells>
  <hyperlinks>
    <hyperlink ref="C1" location="'Competitions Dashboard'!A1" display=" COMPETITIONS DASHBOARD" xr:uid="{C867DDE2-F220-477E-BC29-BFA3DA956387}"/>
    <hyperlink ref="D1" location="'Statistics Overview'!A1" display="STATISTICS OVERVIEW" xr:uid="{CB84C8AE-D1AF-4EAB-B632-6E1A924BA479}"/>
  </hyperlink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D5E99-C351-4771-85A7-C8C91C34C76F}">
  <sheetPr>
    <pageSetUpPr autoPageBreaks="0"/>
  </sheetPr>
  <dimension ref="A1:G89"/>
  <sheetViews>
    <sheetView showGridLines="0" zoomScaleNormal="100" workbookViewId="0">
      <pane xSplit="1" ySplit="6" topLeftCell="B42" activePane="bottomRight" state="frozen"/>
      <selection activeCell="C1" sqref="C1"/>
      <selection pane="topRight" activeCell="C1" sqref="C1"/>
      <selection pane="bottomLeft" activeCell="C1" sqref="C1"/>
      <selection pane="bottomRight" activeCell="B55" sqref="B55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6" width="9.140625" style="48" customWidth="1"/>
    <col min="7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282</v>
      </c>
      <c r="C4" s="312"/>
      <c r="D4" s="90"/>
      <c r="E4" s="101"/>
      <c r="F4" s="89"/>
      <c r="G4" s="89"/>
    </row>
    <row r="5" spans="1:7" ht="9.9499999999999993" customHeight="1" x14ac:dyDescent="0.3">
      <c r="B5" s="90"/>
      <c r="D5" s="90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1979</v>
      </c>
      <c r="B7" s="54" t="s">
        <v>270</v>
      </c>
      <c r="C7" s="192" t="s">
        <v>415</v>
      </c>
      <c r="D7" s="52" t="s">
        <v>270</v>
      </c>
    </row>
    <row r="8" spans="1:7" s="52" customFormat="1" ht="20.100000000000001" customHeight="1" x14ac:dyDescent="0.25">
      <c r="A8" s="51">
        <v>1980</v>
      </c>
      <c r="B8" s="55" t="s">
        <v>184</v>
      </c>
      <c r="C8" s="192" t="s">
        <v>415</v>
      </c>
      <c r="D8" s="52" t="s">
        <v>176</v>
      </c>
    </row>
    <row r="9" spans="1:7" s="52" customFormat="1" ht="20.100000000000001" customHeight="1" x14ac:dyDescent="0.25">
      <c r="A9" s="51">
        <v>1981</v>
      </c>
      <c r="B9" s="55" t="s">
        <v>194</v>
      </c>
      <c r="C9" s="192" t="s">
        <v>415</v>
      </c>
      <c r="D9" s="52" t="s">
        <v>194</v>
      </c>
    </row>
    <row r="10" spans="1:7" s="52" customFormat="1" ht="20.100000000000001" customHeight="1" x14ac:dyDescent="0.25">
      <c r="A10" s="51">
        <v>1982</v>
      </c>
      <c r="B10" s="55" t="s">
        <v>205</v>
      </c>
      <c r="C10" s="192" t="s">
        <v>415</v>
      </c>
      <c r="D10" s="52" t="s">
        <v>270</v>
      </c>
    </row>
    <row r="11" spans="1:7" s="52" customFormat="1" ht="20.100000000000001" customHeight="1" x14ac:dyDescent="0.25">
      <c r="A11" s="51">
        <v>1983</v>
      </c>
      <c r="B11" s="55" t="s">
        <v>194</v>
      </c>
      <c r="C11" s="192" t="s">
        <v>415</v>
      </c>
      <c r="D11" s="52" t="s">
        <v>176</v>
      </c>
    </row>
    <row r="12" spans="1:7" s="52" customFormat="1" ht="20.100000000000001" customHeight="1" x14ac:dyDescent="0.25">
      <c r="A12" s="51">
        <v>1984</v>
      </c>
      <c r="B12" s="55" t="s">
        <v>194</v>
      </c>
      <c r="C12" s="192" t="s">
        <v>415</v>
      </c>
      <c r="D12" s="52" t="s">
        <v>194</v>
      </c>
    </row>
    <row r="13" spans="1:7" s="52" customFormat="1" ht="20.100000000000001" customHeight="1" x14ac:dyDescent="0.25">
      <c r="A13" s="51">
        <v>1985</v>
      </c>
      <c r="B13" s="55" t="s">
        <v>214</v>
      </c>
      <c r="C13" s="192" t="s">
        <v>415</v>
      </c>
      <c r="D13" s="52" t="s">
        <v>190</v>
      </c>
    </row>
    <row r="14" spans="1:7" s="52" customFormat="1" ht="20.100000000000001" customHeight="1" x14ac:dyDescent="0.25">
      <c r="A14" s="51">
        <v>1986</v>
      </c>
      <c r="B14" s="55" t="s">
        <v>271</v>
      </c>
      <c r="C14" s="192" t="s">
        <v>415</v>
      </c>
      <c r="D14" s="52" t="s">
        <v>271</v>
      </c>
    </row>
    <row r="15" spans="1:7" s="52" customFormat="1" ht="20.100000000000001" customHeight="1" x14ac:dyDescent="0.25">
      <c r="A15" s="51">
        <v>1987</v>
      </c>
      <c r="B15" s="55" t="s">
        <v>194</v>
      </c>
      <c r="C15" s="192" t="s">
        <v>415</v>
      </c>
      <c r="D15" s="52" t="s">
        <v>194</v>
      </c>
    </row>
    <row r="16" spans="1:7" s="52" customFormat="1" ht="20.100000000000001" customHeight="1" x14ac:dyDescent="0.25">
      <c r="A16" s="51">
        <v>1988</v>
      </c>
      <c r="B16" s="55" t="s">
        <v>192</v>
      </c>
      <c r="C16" s="192" t="s">
        <v>415</v>
      </c>
      <c r="D16" s="52" t="s">
        <v>192</v>
      </c>
    </row>
    <row r="17" spans="1:4" s="52" customFormat="1" ht="20.100000000000001" customHeight="1" x14ac:dyDescent="0.25">
      <c r="A17" s="51">
        <v>1989</v>
      </c>
      <c r="B17" s="55" t="s">
        <v>269</v>
      </c>
      <c r="C17" s="192" t="s">
        <v>415</v>
      </c>
      <c r="D17" s="52" t="s">
        <v>188</v>
      </c>
    </row>
    <row r="18" spans="1:4" s="52" customFormat="1" ht="20.100000000000001" customHeight="1" x14ac:dyDescent="0.25">
      <c r="A18" s="51">
        <v>1990</v>
      </c>
      <c r="B18" s="55" t="s">
        <v>192</v>
      </c>
      <c r="C18" s="192" t="s">
        <v>415</v>
      </c>
      <c r="D18" s="52" t="s">
        <v>192</v>
      </c>
    </row>
    <row r="19" spans="1:4" s="52" customFormat="1" ht="20.100000000000001" customHeight="1" x14ac:dyDescent="0.25">
      <c r="A19" s="51">
        <v>1991</v>
      </c>
      <c r="B19" s="55" t="s">
        <v>268</v>
      </c>
      <c r="C19" s="55" t="s">
        <v>283</v>
      </c>
      <c r="D19" s="52" t="s">
        <v>214</v>
      </c>
    </row>
    <row r="20" spans="1:4" s="52" customFormat="1" ht="20.100000000000001" customHeight="1" x14ac:dyDescent="0.25">
      <c r="A20" s="51">
        <v>1992</v>
      </c>
      <c r="B20" s="55" t="s">
        <v>184</v>
      </c>
      <c r="C20" s="192" t="s">
        <v>415</v>
      </c>
      <c r="D20" s="52" t="s">
        <v>190</v>
      </c>
    </row>
    <row r="21" spans="1:4" s="52" customFormat="1" ht="20.100000000000001" customHeight="1" x14ac:dyDescent="0.25">
      <c r="A21" s="51">
        <v>1993</v>
      </c>
      <c r="B21" s="55" t="s">
        <v>214</v>
      </c>
      <c r="C21" s="192" t="s">
        <v>415</v>
      </c>
      <c r="D21" s="52" t="s">
        <v>214</v>
      </c>
    </row>
    <row r="22" spans="1:4" s="52" customFormat="1" ht="20.100000000000001" customHeight="1" x14ac:dyDescent="0.25">
      <c r="A22" s="51">
        <v>1994</v>
      </c>
      <c r="B22" s="55" t="s">
        <v>172</v>
      </c>
      <c r="C22" s="192" t="s">
        <v>415</v>
      </c>
      <c r="D22" s="52" t="s">
        <v>205</v>
      </c>
    </row>
    <row r="23" spans="1:4" s="52" customFormat="1" ht="20.100000000000001" customHeight="1" x14ac:dyDescent="0.25">
      <c r="A23" s="51">
        <v>1995</v>
      </c>
      <c r="B23" s="55" t="s">
        <v>271</v>
      </c>
      <c r="C23" s="192" t="s">
        <v>415</v>
      </c>
      <c r="D23" s="52" t="s">
        <v>205</v>
      </c>
    </row>
    <row r="24" spans="1:4" s="52" customFormat="1" ht="20.100000000000001" customHeight="1" x14ac:dyDescent="0.25">
      <c r="A24" s="51">
        <v>1996</v>
      </c>
      <c r="B24" s="55" t="s">
        <v>270</v>
      </c>
      <c r="C24" s="192" t="s">
        <v>415</v>
      </c>
      <c r="D24" s="52" t="s">
        <v>270</v>
      </c>
    </row>
    <row r="25" spans="1:4" s="52" customFormat="1" ht="20.100000000000001" customHeight="1" x14ac:dyDescent="0.25">
      <c r="A25" s="51">
        <v>1997</v>
      </c>
      <c r="B25" s="55" t="s">
        <v>174</v>
      </c>
      <c r="C25" s="192" t="s">
        <v>415</v>
      </c>
      <c r="D25" s="52" t="s">
        <v>172</v>
      </c>
    </row>
    <row r="26" spans="1:4" s="52" customFormat="1" ht="20.100000000000001" customHeight="1" x14ac:dyDescent="0.25">
      <c r="A26" s="51">
        <v>1998</v>
      </c>
      <c r="B26" s="55" t="s">
        <v>172</v>
      </c>
      <c r="C26" s="192" t="s">
        <v>415</v>
      </c>
      <c r="D26" s="52" t="s">
        <v>194</v>
      </c>
    </row>
    <row r="27" spans="1:4" s="52" customFormat="1" ht="20.100000000000001" customHeight="1" x14ac:dyDescent="0.25">
      <c r="A27" s="51">
        <v>1999</v>
      </c>
      <c r="B27" s="55" t="s">
        <v>183</v>
      </c>
      <c r="C27" s="192" t="s">
        <v>415</v>
      </c>
      <c r="D27" s="52" t="s">
        <v>183</v>
      </c>
    </row>
    <row r="28" spans="1:4" s="52" customFormat="1" ht="20.100000000000001" customHeight="1" x14ac:dyDescent="0.25">
      <c r="A28" s="51">
        <v>2000</v>
      </c>
      <c r="B28" s="55" t="s">
        <v>174</v>
      </c>
      <c r="C28" s="192" t="s">
        <v>415</v>
      </c>
      <c r="D28" s="52" t="s">
        <v>194</v>
      </c>
    </row>
    <row r="29" spans="1:4" s="52" customFormat="1" ht="20.100000000000001" customHeight="1" x14ac:dyDescent="0.25">
      <c r="A29" s="51">
        <v>2001</v>
      </c>
      <c r="B29" s="55"/>
      <c r="C29" s="192" t="s">
        <v>415</v>
      </c>
    </row>
    <row r="30" spans="1:4" s="52" customFormat="1" ht="20.100000000000001" customHeight="1" x14ac:dyDescent="0.25">
      <c r="A30" s="51">
        <v>2002</v>
      </c>
      <c r="B30" s="55" t="s">
        <v>269</v>
      </c>
      <c r="C30" s="192" t="s">
        <v>415</v>
      </c>
      <c r="D30" s="52" t="s">
        <v>269</v>
      </c>
    </row>
    <row r="31" spans="1:4" s="52" customFormat="1" ht="20.100000000000001" customHeight="1" x14ac:dyDescent="0.25">
      <c r="A31" s="51">
        <v>2003</v>
      </c>
      <c r="B31" s="55" t="s">
        <v>176</v>
      </c>
      <c r="C31" s="55" t="s">
        <v>194</v>
      </c>
      <c r="D31" s="52" t="s">
        <v>176</v>
      </c>
    </row>
    <row r="32" spans="1:4" s="52" customFormat="1" ht="20.100000000000001" customHeight="1" x14ac:dyDescent="0.25">
      <c r="A32" s="51">
        <v>2004</v>
      </c>
      <c r="B32" s="55" t="s">
        <v>65</v>
      </c>
      <c r="C32" s="55" t="s">
        <v>172</v>
      </c>
      <c r="D32" s="52" t="s">
        <v>172</v>
      </c>
    </row>
    <row r="33" spans="1:4" s="52" customFormat="1" ht="20.100000000000001" customHeight="1" x14ac:dyDescent="0.25">
      <c r="A33" s="51">
        <v>2005</v>
      </c>
      <c r="B33" s="55" t="s">
        <v>184</v>
      </c>
      <c r="C33" s="192" t="s">
        <v>415</v>
      </c>
      <c r="D33" s="52" t="s">
        <v>184</v>
      </c>
    </row>
    <row r="34" spans="1:4" s="52" customFormat="1" ht="20.100000000000001" customHeight="1" x14ac:dyDescent="0.25">
      <c r="A34" s="51">
        <v>2006</v>
      </c>
      <c r="B34" s="55" t="s">
        <v>196</v>
      </c>
      <c r="C34" s="55" t="s">
        <v>270</v>
      </c>
      <c r="D34" s="52" t="s">
        <v>269</v>
      </c>
    </row>
    <row r="35" spans="1:4" s="52" customFormat="1" ht="20.100000000000001" customHeight="1" x14ac:dyDescent="0.25">
      <c r="A35" s="51">
        <v>2007</v>
      </c>
      <c r="B35" s="55" t="s">
        <v>184</v>
      </c>
      <c r="C35" s="55" t="s">
        <v>176</v>
      </c>
      <c r="D35" s="52" t="s">
        <v>184</v>
      </c>
    </row>
    <row r="36" spans="1:4" s="52" customFormat="1" ht="20.100000000000001" customHeight="1" x14ac:dyDescent="0.25">
      <c r="A36" s="51">
        <v>2008</v>
      </c>
      <c r="B36" s="55" t="s">
        <v>196</v>
      </c>
      <c r="C36" s="55" t="s">
        <v>194</v>
      </c>
      <c r="D36" s="52" t="s">
        <v>196</v>
      </c>
    </row>
    <row r="37" spans="1:4" s="52" customFormat="1" ht="20.100000000000001" customHeight="1" x14ac:dyDescent="0.25">
      <c r="A37" s="51">
        <v>2009</v>
      </c>
      <c r="B37" s="55" t="s">
        <v>196</v>
      </c>
      <c r="C37" s="55" t="s">
        <v>281</v>
      </c>
      <c r="D37" s="52" t="s">
        <v>196</v>
      </c>
    </row>
    <row r="38" spans="1:4" s="52" customFormat="1" ht="20.100000000000001" customHeight="1" x14ac:dyDescent="0.25">
      <c r="A38" s="51">
        <v>2010</v>
      </c>
      <c r="B38" s="55" t="s">
        <v>184</v>
      </c>
      <c r="C38" s="55" t="s">
        <v>284</v>
      </c>
      <c r="D38" s="52" t="s">
        <v>284</v>
      </c>
    </row>
    <row r="39" spans="1:4" s="52" customFormat="1" ht="20.100000000000001" customHeight="1" x14ac:dyDescent="0.25">
      <c r="A39" s="51">
        <v>2011</v>
      </c>
      <c r="B39" s="55" t="s">
        <v>190</v>
      </c>
      <c r="C39" s="55" t="s">
        <v>184</v>
      </c>
      <c r="D39" s="52" t="s">
        <v>190</v>
      </c>
    </row>
    <row r="40" spans="1:4" s="52" customFormat="1" ht="20.100000000000001" customHeight="1" x14ac:dyDescent="0.25">
      <c r="A40" s="51">
        <v>2012</v>
      </c>
      <c r="B40" s="55" t="s">
        <v>192</v>
      </c>
      <c r="C40" s="55" t="s">
        <v>203</v>
      </c>
      <c r="D40" s="52" t="s">
        <v>192</v>
      </c>
    </row>
    <row r="41" spans="1:4" s="52" customFormat="1" ht="20.100000000000001" customHeight="1" x14ac:dyDescent="0.25">
      <c r="A41" s="51">
        <v>2013</v>
      </c>
      <c r="B41" s="55" t="s">
        <v>271</v>
      </c>
      <c r="C41" s="55" t="s">
        <v>194</v>
      </c>
      <c r="D41" s="52" t="s">
        <v>194</v>
      </c>
    </row>
    <row r="42" spans="1:4" s="52" customFormat="1" ht="20.100000000000001" customHeight="1" x14ac:dyDescent="0.25">
      <c r="A42" s="51">
        <v>2014</v>
      </c>
      <c r="B42" s="55" t="s">
        <v>251</v>
      </c>
      <c r="C42" s="55" t="s">
        <v>262</v>
      </c>
      <c r="D42" s="52" t="s">
        <v>176</v>
      </c>
    </row>
    <row r="43" spans="1:4" s="52" customFormat="1" ht="20.100000000000001" customHeight="1" x14ac:dyDescent="0.25">
      <c r="A43" s="51"/>
      <c r="B43" s="55" t="s">
        <v>285</v>
      </c>
      <c r="C43" s="55"/>
    </row>
    <row r="44" spans="1:4" s="52" customFormat="1" ht="20.100000000000001" customHeight="1" x14ac:dyDescent="0.25">
      <c r="A44" s="51">
        <v>2015</v>
      </c>
      <c r="B44" s="55" t="s">
        <v>172</v>
      </c>
      <c r="C44" s="55" t="s">
        <v>176</v>
      </c>
      <c r="D44" s="52" t="s">
        <v>176</v>
      </c>
    </row>
    <row r="45" spans="1:4" s="52" customFormat="1" ht="20.100000000000001" customHeight="1" x14ac:dyDescent="0.25">
      <c r="A45" s="51">
        <v>2016</v>
      </c>
      <c r="B45" s="55" t="s">
        <v>194</v>
      </c>
      <c r="C45" s="55" t="s">
        <v>174</v>
      </c>
      <c r="D45" s="52" t="s">
        <v>174</v>
      </c>
    </row>
    <row r="46" spans="1:4" s="52" customFormat="1" ht="20.100000000000001" customHeight="1" x14ac:dyDescent="0.25">
      <c r="A46" s="51">
        <v>2017</v>
      </c>
      <c r="B46" s="55" t="s">
        <v>197</v>
      </c>
      <c r="C46" s="55" t="s">
        <v>203</v>
      </c>
      <c r="D46" s="52" t="s">
        <v>197</v>
      </c>
    </row>
    <row r="47" spans="1:4" s="52" customFormat="1" ht="20.100000000000001" customHeight="1" x14ac:dyDescent="0.25">
      <c r="A47" s="51">
        <v>2018</v>
      </c>
      <c r="B47" s="55" t="s">
        <v>281</v>
      </c>
      <c r="C47" s="55" t="s">
        <v>183</v>
      </c>
      <c r="D47" s="52" t="s">
        <v>183</v>
      </c>
    </row>
    <row r="48" spans="1:4" s="52" customFormat="1" ht="20.100000000000001" customHeight="1" x14ac:dyDescent="0.25">
      <c r="A48" s="51">
        <v>2019</v>
      </c>
      <c r="B48" s="55" t="s">
        <v>263</v>
      </c>
      <c r="C48" s="52" t="s">
        <v>192</v>
      </c>
      <c r="D48" s="52" t="s">
        <v>192</v>
      </c>
    </row>
    <row r="49" spans="1:4" s="52" customFormat="1" ht="20.100000000000001" customHeight="1" x14ac:dyDescent="0.25">
      <c r="A49" s="51">
        <f>IF(B48&gt;"",MAX(A$1:A48)+1,"")</f>
        <v>2020</v>
      </c>
      <c r="B49" s="55" t="s">
        <v>178</v>
      </c>
      <c r="C49" s="55" t="s">
        <v>183</v>
      </c>
      <c r="D49" s="55" t="s">
        <v>183</v>
      </c>
    </row>
    <row r="50" spans="1:4" s="52" customFormat="1" ht="20.100000000000001" customHeight="1" x14ac:dyDescent="0.25">
      <c r="A50" s="51">
        <f>IF(B49&gt;"",MAX(A$1:A49)+1,"")</f>
        <v>2021</v>
      </c>
      <c r="B50" s="55" t="s">
        <v>957</v>
      </c>
      <c r="C50" s="55"/>
      <c r="D50" s="55" t="s">
        <v>65</v>
      </c>
    </row>
    <row r="51" spans="1:4" s="52" customFormat="1" ht="20.100000000000001" customHeight="1" x14ac:dyDescent="0.25">
      <c r="A51" s="51">
        <f>IF(B50&gt;"",MAX(A$1:A50)+1,"")</f>
        <v>2022</v>
      </c>
      <c r="B51" s="55" t="s">
        <v>190</v>
      </c>
      <c r="C51" s="55" t="s">
        <v>214</v>
      </c>
      <c r="D51" s="55" t="s">
        <v>190</v>
      </c>
    </row>
    <row r="52" spans="1:4" s="52" customFormat="1" ht="20.100000000000001" customHeight="1" x14ac:dyDescent="0.25">
      <c r="A52" s="51">
        <f>IF(B51&gt;"",MAX(A$1:A51)+1,"")</f>
        <v>2023</v>
      </c>
      <c r="B52" s="55" t="s">
        <v>203</v>
      </c>
      <c r="C52" s="55" t="s">
        <v>184</v>
      </c>
      <c r="D52" s="55" t="s">
        <v>178</v>
      </c>
    </row>
    <row r="53" spans="1:4" s="52" customFormat="1" ht="20.100000000000001" customHeight="1" x14ac:dyDescent="0.25">
      <c r="A53" s="51">
        <f>IF(B52&gt;"",MAX(A$1:A52)+1,"")</f>
        <v>2024</v>
      </c>
      <c r="B53" s="55" t="s">
        <v>184</v>
      </c>
      <c r="C53" s="55" t="s">
        <v>192</v>
      </c>
      <c r="D53" s="55" t="s">
        <v>192</v>
      </c>
    </row>
    <row r="54" spans="1:4" s="52" customFormat="1" ht="20.100000000000001" customHeight="1" x14ac:dyDescent="0.25">
      <c r="A54" s="51">
        <f>IF(B53&gt;"",MAX(A$1:A53)+1,"")</f>
        <v>2025</v>
      </c>
      <c r="B54" s="55" t="s">
        <v>184</v>
      </c>
      <c r="C54" s="55" t="s">
        <v>271</v>
      </c>
      <c r="D54" s="55" t="s">
        <v>217</v>
      </c>
    </row>
    <row r="55" spans="1:4" s="52" customFormat="1" ht="20.100000000000001" customHeight="1" x14ac:dyDescent="0.25">
      <c r="A55" s="51">
        <f>IF(B54&gt;"",MAX(A$1:A54)+1,"")</f>
        <v>2026</v>
      </c>
      <c r="B55" s="55"/>
      <c r="C55" s="55"/>
      <c r="D55" s="55"/>
    </row>
    <row r="56" spans="1:4" s="52" customFormat="1" ht="20.100000000000001" customHeight="1" x14ac:dyDescent="0.25">
      <c r="A56" s="51" t="str">
        <f>IF(B55&gt;"",MAX(A$1:A55)+1,"")</f>
        <v/>
      </c>
      <c r="B56" s="55"/>
      <c r="C56" s="55"/>
      <c r="D56" s="55"/>
    </row>
    <row r="57" spans="1:4" s="52" customFormat="1" ht="20.100000000000001" customHeight="1" x14ac:dyDescent="0.25">
      <c r="A57" s="51" t="str">
        <f>IF(B56&gt;"",MAX(A$1:A56)+1,"")</f>
        <v/>
      </c>
      <c r="B57" s="55"/>
      <c r="C57" s="55"/>
      <c r="D57" s="55"/>
    </row>
    <row r="58" spans="1:4" s="52" customFormat="1" ht="20.100000000000001" customHeight="1" x14ac:dyDescent="0.25">
      <c r="A58" s="51" t="str">
        <f>IF(B57&gt;"",MAX(A$1:A57)+1,"")</f>
        <v/>
      </c>
      <c r="B58" s="55"/>
      <c r="C58" s="55"/>
      <c r="D58" s="55"/>
    </row>
    <row r="59" spans="1:4" s="52" customFormat="1" ht="20.100000000000001" customHeight="1" x14ac:dyDescent="0.25">
      <c r="A59" s="51" t="str">
        <f>IF(B58&gt;"",MAX(A$1:A58)+1,"")</f>
        <v/>
      </c>
      <c r="B59" s="55"/>
      <c r="C59" s="55"/>
      <c r="D59" s="55"/>
    </row>
    <row r="60" spans="1:4" s="52" customFormat="1" ht="20.100000000000001" customHeight="1" x14ac:dyDescent="0.25">
      <c r="A60" s="51" t="str">
        <f>IF(B59&gt;"",MAX(A$1:A59)+1,"")</f>
        <v/>
      </c>
      <c r="B60" s="55"/>
      <c r="C60" s="55"/>
      <c r="D60" s="55"/>
    </row>
    <row r="61" spans="1:4" s="52" customFormat="1" ht="20.100000000000001" customHeight="1" x14ac:dyDescent="0.25">
      <c r="A61" s="51" t="str">
        <f>IF(B60&gt;"",MAX(A$1:A60)+1,"")</f>
        <v/>
      </c>
      <c r="B61" s="55"/>
      <c r="C61" s="55"/>
      <c r="D61" s="55"/>
    </row>
    <row r="62" spans="1:4" s="52" customFormat="1" ht="20.100000000000001" customHeight="1" x14ac:dyDescent="0.25">
      <c r="A62" s="51" t="str">
        <f>IF(B61&gt;"",MAX(A$1:A61)+1,"")</f>
        <v/>
      </c>
      <c r="B62" s="55"/>
      <c r="C62" s="55"/>
      <c r="D62" s="55"/>
    </row>
    <row r="63" spans="1:4" s="52" customFormat="1" ht="20.100000000000001" customHeight="1" x14ac:dyDescent="0.25">
      <c r="A63" s="51" t="str">
        <f>IF(B62&gt;"",MAX(A$1:A62)+1,"")</f>
        <v/>
      </c>
      <c r="B63" s="55"/>
      <c r="C63" s="55"/>
      <c r="D63" s="55"/>
    </row>
    <row r="64" spans="1:4" s="52" customFormat="1" ht="20.100000000000001" customHeight="1" x14ac:dyDescent="0.25">
      <c r="A64" s="51" t="str">
        <f>IF(B63&gt;"",MAX(A$1:A63)+1,"")</f>
        <v/>
      </c>
      <c r="B64" s="55"/>
      <c r="C64" s="55"/>
      <c r="D64" s="55"/>
    </row>
    <row r="65" spans="1:4" s="52" customFormat="1" ht="20.100000000000001" customHeight="1" x14ac:dyDescent="0.25">
      <c r="A65" s="51" t="str">
        <f>IF(B64&gt;"",MAX(A$1:A64)+1,"")</f>
        <v/>
      </c>
      <c r="B65" s="55"/>
      <c r="C65" s="55"/>
      <c r="D65" s="55"/>
    </row>
    <row r="66" spans="1:4" s="52" customFormat="1" ht="20.100000000000001" customHeight="1" x14ac:dyDescent="0.25">
      <c r="A66" s="51" t="str">
        <f>IF(B65&gt;"",MAX(A$1:A65)+1,"")</f>
        <v/>
      </c>
      <c r="B66" s="55"/>
      <c r="C66" s="55"/>
      <c r="D66" s="55"/>
    </row>
    <row r="67" spans="1:4" s="52" customFormat="1" ht="20.100000000000001" customHeight="1" x14ac:dyDescent="0.25">
      <c r="A67" s="51" t="str">
        <f>IF(B66&gt;"",MAX(A$1:A66)+1,"")</f>
        <v/>
      </c>
      <c r="B67" s="55"/>
      <c r="C67" s="55"/>
      <c r="D67" s="55"/>
    </row>
    <row r="68" spans="1:4" s="52" customFormat="1" ht="20.100000000000001" customHeight="1" x14ac:dyDescent="0.25">
      <c r="A68" s="51"/>
      <c r="B68" s="55"/>
      <c r="C68" s="55"/>
    </row>
    <row r="69" spans="1:4" s="52" customFormat="1" ht="20.100000000000001" customHeight="1" x14ac:dyDescent="0.25">
      <c r="A69" s="51"/>
      <c r="B69" s="55"/>
      <c r="C69" s="55"/>
    </row>
    <row r="70" spans="1:4" s="52" customFormat="1" ht="20.100000000000001" customHeight="1" x14ac:dyDescent="0.25">
      <c r="A70" s="51"/>
      <c r="B70" s="55"/>
      <c r="C70" s="55"/>
    </row>
    <row r="71" spans="1:4" s="52" customFormat="1" ht="20.100000000000001" customHeight="1" x14ac:dyDescent="0.25">
      <c r="A71" s="51"/>
      <c r="B71" s="55"/>
      <c r="C71" s="55"/>
    </row>
    <row r="72" spans="1:4" s="52" customFormat="1" ht="20.100000000000001" customHeight="1" x14ac:dyDescent="0.25">
      <c r="A72" s="51"/>
      <c r="B72" s="55"/>
      <c r="C72" s="55"/>
    </row>
    <row r="73" spans="1:4" s="52" customFormat="1" ht="20.100000000000001" customHeight="1" x14ac:dyDescent="0.25">
      <c r="A73" s="51"/>
      <c r="B73" s="55"/>
      <c r="C73" s="55"/>
    </row>
    <row r="74" spans="1:4" s="52" customFormat="1" ht="20.100000000000001" customHeight="1" x14ac:dyDescent="0.25">
      <c r="A74" s="51"/>
      <c r="B74" s="55"/>
      <c r="C74" s="55"/>
    </row>
    <row r="75" spans="1:4" s="52" customFormat="1" ht="20.100000000000001" customHeight="1" x14ac:dyDescent="0.25">
      <c r="A75" s="51"/>
      <c r="B75" s="55"/>
      <c r="C75" s="55"/>
    </row>
    <row r="76" spans="1:4" s="52" customFormat="1" ht="20.100000000000001" customHeight="1" x14ac:dyDescent="0.25">
      <c r="A76" s="51"/>
      <c r="B76" s="55"/>
      <c r="C76" s="55"/>
    </row>
    <row r="77" spans="1:4" s="52" customFormat="1" ht="20.100000000000001" customHeight="1" x14ac:dyDescent="0.25">
      <c r="A77" s="51"/>
      <c r="B77" s="55"/>
      <c r="C77" s="55"/>
    </row>
    <row r="78" spans="1:4" s="52" customFormat="1" ht="20.100000000000001" customHeight="1" x14ac:dyDescent="0.25">
      <c r="A78" s="51"/>
      <c r="B78" s="55"/>
      <c r="C78" s="55"/>
    </row>
    <row r="79" spans="1:4" s="52" customFormat="1" ht="20.100000000000001" customHeight="1" x14ac:dyDescent="0.25">
      <c r="A79" s="51"/>
      <c r="B79" s="55"/>
      <c r="C79" s="55"/>
    </row>
    <row r="80" spans="1:4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</sheetData>
  <mergeCells count="1">
    <mergeCell ref="B4:C4"/>
  </mergeCells>
  <hyperlinks>
    <hyperlink ref="C1" location="'Competitions Dashboard'!A1" display=" COMPETITIONS DASHBOARD" xr:uid="{A203FE81-AA4B-48D4-984C-8D9F2D86CB2E}"/>
    <hyperlink ref="D1" location="'Statistics Overview'!A1" display="STATISTICS OVERVIEW" xr:uid="{952310C7-4AE1-44F8-9254-B94B1877F39C}"/>
  </hyperlink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EE5EC-E792-4764-9608-A5B63EE2A53C}">
  <sheetPr>
    <pageSetUpPr autoPageBreaks="0"/>
  </sheetPr>
  <dimension ref="A1:G89"/>
  <sheetViews>
    <sheetView showGridLines="0" zoomScaleNormal="100" workbookViewId="0">
      <pane xSplit="1" ySplit="6" topLeftCell="B29" activePane="bottomRight" state="frozen"/>
      <selection activeCell="C1" sqref="C1"/>
      <selection pane="topRight" activeCell="C1" sqref="C1"/>
      <selection pane="bottomLeft" activeCell="C1" sqref="C1"/>
      <selection pane="bottomRight" activeCell="B47" sqref="B47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6" width="9.140625" style="48" customWidth="1"/>
    <col min="7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286</v>
      </c>
      <c r="C4" s="312"/>
      <c r="D4" s="90"/>
      <c r="E4" s="101"/>
      <c r="F4" s="89"/>
      <c r="G4" s="89"/>
    </row>
    <row r="5" spans="1:7" ht="9.9499999999999993" customHeight="1" x14ac:dyDescent="0.3">
      <c r="B5" s="90"/>
      <c r="D5" s="90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1986</v>
      </c>
      <c r="B7" s="54" t="s">
        <v>174</v>
      </c>
      <c r="C7" s="195" t="s">
        <v>415</v>
      </c>
      <c r="D7" s="52" t="s">
        <v>190</v>
      </c>
    </row>
    <row r="8" spans="1:7" s="52" customFormat="1" ht="20.100000000000001" customHeight="1" x14ac:dyDescent="0.25">
      <c r="A8" s="51">
        <v>1987</v>
      </c>
      <c r="B8" s="55" t="s">
        <v>283</v>
      </c>
      <c r="C8" s="195" t="s">
        <v>415</v>
      </c>
      <c r="D8" s="52" t="s">
        <v>283</v>
      </c>
    </row>
    <row r="9" spans="1:7" s="52" customFormat="1" ht="20.100000000000001" customHeight="1" x14ac:dyDescent="0.25">
      <c r="A9" s="51">
        <v>1988</v>
      </c>
      <c r="B9" s="55" t="s">
        <v>174</v>
      </c>
      <c r="C9" s="195" t="s">
        <v>415</v>
      </c>
      <c r="D9" s="52" t="s">
        <v>174</v>
      </c>
    </row>
    <row r="10" spans="1:7" s="52" customFormat="1" ht="20.100000000000001" customHeight="1" x14ac:dyDescent="0.25">
      <c r="A10" s="51">
        <v>1989</v>
      </c>
      <c r="B10" s="55" t="s">
        <v>268</v>
      </c>
      <c r="C10" s="195" t="s">
        <v>415</v>
      </c>
      <c r="D10" s="52" t="s">
        <v>268</v>
      </c>
    </row>
    <row r="11" spans="1:7" s="52" customFormat="1" ht="20.100000000000001" customHeight="1" x14ac:dyDescent="0.25">
      <c r="A11" s="51">
        <v>1990</v>
      </c>
      <c r="B11" s="55" t="s">
        <v>65</v>
      </c>
      <c r="C11" s="55" t="s">
        <v>219</v>
      </c>
      <c r="D11" s="52" t="s">
        <v>65</v>
      </c>
    </row>
    <row r="12" spans="1:7" s="52" customFormat="1" ht="20.100000000000001" customHeight="1" x14ac:dyDescent="0.25">
      <c r="A12" s="51">
        <v>1991</v>
      </c>
      <c r="B12" s="55" t="s">
        <v>194</v>
      </c>
      <c r="C12" s="195" t="s">
        <v>415</v>
      </c>
      <c r="D12" s="52" t="s">
        <v>194</v>
      </c>
    </row>
    <row r="13" spans="1:7" s="52" customFormat="1" ht="20.100000000000001" customHeight="1" x14ac:dyDescent="0.25">
      <c r="A13" s="51">
        <v>1992</v>
      </c>
      <c r="B13" s="55" t="s">
        <v>269</v>
      </c>
      <c r="C13" s="195" t="s">
        <v>415</v>
      </c>
      <c r="D13" s="52" t="s">
        <v>192</v>
      </c>
    </row>
    <row r="14" spans="1:7" s="52" customFormat="1" ht="20.100000000000001" customHeight="1" x14ac:dyDescent="0.25">
      <c r="A14" s="51">
        <v>1993</v>
      </c>
      <c r="B14" s="55" t="s">
        <v>205</v>
      </c>
      <c r="C14" s="195" t="s">
        <v>415</v>
      </c>
      <c r="D14" s="52" t="s">
        <v>172</v>
      </c>
    </row>
    <row r="15" spans="1:7" s="52" customFormat="1" ht="20.100000000000001" customHeight="1" x14ac:dyDescent="0.25">
      <c r="A15" s="51">
        <v>1994</v>
      </c>
      <c r="B15" s="195" t="s">
        <v>415</v>
      </c>
      <c r="C15" s="195" t="s">
        <v>415</v>
      </c>
      <c r="D15" s="195" t="s">
        <v>415</v>
      </c>
    </row>
    <row r="16" spans="1:7" s="52" customFormat="1" ht="20.100000000000001" customHeight="1" x14ac:dyDescent="0.25">
      <c r="A16" s="51">
        <v>1995</v>
      </c>
      <c r="B16" s="195" t="s">
        <v>415</v>
      </c>
      <c r="C16" s="195" t="s">
        <v>415</v>
      </c>
      <c r="D16" s="195" t="s">
        <v>415</v>
      </c>
    </row>
    <row r="17" spans="1:4" s="52" customFormat="1" ht="20.100000000000001" customHeight="1" x14ac:dyDescent="0.25">
      <c r="A17" s="51">
        <v>1996</v>
      </c>
      <c r="B17" s="195" t="s">
        <v>415</v>
      </c>
      <c r="C17" s="195" t="s">
        <v>415</v>
      </c>
      <c r="D17" s="195" t="s">
        <v>415</v>
      </c>
    </row>
    <row r="18" spans="1:4" s="52" customFormat="1" ht="20.100000000000001" customHeight="1" x14ac:dyDescent="0.25">
      <c r="A18" s="51">
        <v>1997</v>
      </c>
      <c r="B18" s="195" t="s">
        <v>415</v>
      </c>
      <c r="C18" s="195" t="s">
        <v>415</v>
      </c>
      <c r="D18" s="195" t="s">
        <v>415</v>
      </c>
    </row>
    <row r="19" spans="1:4" s="52" customFormat="1" ht="20.100000000000001" customHeight="1" x14ac:dyDescent="0.25">
      <c r="A19" s="51">
        <v>1998</v>
      </c>
      <c r="B19" s="195" t="s">
        <v>415</v>
      </c>
      <c r="C19" s="195" t="s">
        <v>415</v>
      </c>
      <c r="D19" s="195" t="s">
        <v>415</v>
      </c>
    </row>
    <row r="20" spans="1:4" s="52" customFormat="1" ht="20.100000000000001" customHeight="1" x14ac:dyDescent="0.25">
      <c r="A20" s="51">
        <v>1999</v>
      </c>
      <c r="B20" s="195" t="s">
        <v>415</v>
      </c>
      <c r="C20" s="195" t="s">
        <v>415</v>
      </c>
      <c r="D20" s="195" t="s">
        <v>415</v>
      </c>
    </row>
    <row r="21" spans="1:4" s="52" customFormat="1" ht="20.100000000000001" customHeight="1" x14ac:dyDescent="0.25">
      <c r="A21" s="51">
        <v>2000</v>
      </c>
      <c r="B21" s="195" t="s">
        <v>415</v>
      </c>
      <c r="C21" s="195" t="s">
        <v>415</v>
      </c>
      <c r="D21" s="195" t="s">
        <v>415</v>
      </c>
    </row>
    <row r="22" spans="1:4" s="52" customFormat="1" ht="20.100000000000001" customHeight="1" x14ac:dyDescent="0.25">
      <c r="A22" s="51">
        <v>2001</v>
      </c>
      <c r="B22" s="195" t="s">
        <v>415</v>
      </c>
      <c r="C22" s="195" t="s">
        <v>415</v>
      </c>
      <c r="D22" s="195" t="s">
        <v>415</v>
      </c>
    </row>
    <row r="23" spans="1:4" s="52" customFormat="1" ht="20.100000000000001" customHeight="1" x14ac:dyDescent="0.25">
      <c r="A23" s="51">
        <v>2002</v>
      </c>
      <c r="B23" s="195" t="s">
        <v>415</v>
      </c>
      <c r="C23" s="195" t="s">
        <v>415</v>
      </c>
      <c r="D23" s="195" t="s">
        <v>415</v>
      </c>
    </row>
    <row r="24" spans="1:4" s="52" customFormat="1" ht="20.100000000000001" customHeight="1" x14ac:dyDescent="0.25">
      <c r="A24" s="51">
        <v>2003</v>
      </c>
      <c r="B24" s="195" t="s">
        <v>415</v>
      </c>
      <c r="C24" s="195" t="s">
        <v>415</v>
      </c>
      <c r="D24" s="195" t="s">
        <v>415</v>
      </c>
    </row>
    <row r="25" spans="1:4" s="52" customFormat="1" ht="20.100000000000001" customHeight="1" x14ac:dyDescent="0.25">
      <c r="A25" s="51">
        <v>2004</v>
      </c>
      <c r="B25" s="195" t="s">
        <v>415</v>
      </c>
      <c r="C25" s="195" t="s">
        <v>415</v>
      </c>
      <c r="D25" s="195" t="s">
        <v>415</v>
      </c>
    </row>
    <row r="26" spans="1:4" s="52" customFormat="1" ht="20.100000000000001" customHeight="1" x14ac:dyDescent="0.25">
      <c r="A26" s="51">
        <v>2005</v>
      </c>
      <c r="B26" s="195" t="s">
        <v>415</v>
      </c>
      <c r="C26" s="195" t="s">
        <v>415</v>
      </c>
      <c r="D26" s="195" t="s">
        <v>415</v>
      </c>
    </row>
    <row r="27" spans="1:4" s="52" customFormat="1" ht="20.100000000000001" customHeight="1" x14ac:dyDescent="0.25">
      <c r="A27" s="51">
        <v>2006</v>
      </c>
      <c r="B27" s="55" t="s">
        <v>174</v>
      </c>
      <c r="C27" s="55" t="s">
        <v>194</v>
      </c>
      <c r="D27" s="52" t="s">
        <v>172</v>
      </c>
    </row>
    <row r="28" spans="1:4" s="52" customFormat="1" ht="20.100000000000001" customHeight="1" x14ac:dyDescent="0.25">
      <c r="A28" s="51">
        <v>2007</v>
      </c>
      <c r="B28" s="55" t="s">
        <v>271</v>
      </c>
      <c r="C28" s="55" t="s">
        <v>65</v>
      </c>
      <c r="D28" s="52" t="s">
        <v>184</v>
      </c>
    </row>
    <row r="29" spans="1:4" s="52" customFormat="1" ht="20.100000000000001" customHeight="1" x14ac:dyDescent="0.25">
      <c r="A29" s="51">
        <v>2008</v>
      </c>
      <c r="B29" s="55" t="s">
        <v>281</v>
      </c>
      <c r="C29" s="55" t="s">
        <v>201</v>
      </c>
      <c r="D29" s="52" t="s">
        <v>201</v>
      </c>
    </row>
    <row r="30" spans="1:4" s="52" customFormat="1" ht="20.100000000000001" customHeight="1" x14ac:dyDescent="0.25">
      <c r="A30" s="51">
        <v>2009</v>
      </c>
      <c r="B30" s="55" t="s">
        <v>184</v>
      </c>
      <c r="C30" s="55" t="s">
        <v>176</v>
      </c>
      <c r="D30" s="52" t="s">
        <v>176</v>
      </c>
    </row>
    <row r="31" spans="1:4" s="52" customFormat="1" ht="20.100000000000001" customHeight="1" x14ac:dyDescent="0.25">
      <c r="A31" s="51">
        <v>2010</v>
      </c>
      <c r="B31" s="55" t="s">
        <v>284</v>
      </c>
      <c r="C31" s="55" t="s">
        <v>174</v>
      </c>
      <c r="D31" s="52" t="s">
        <v>284</v>
      </c>
    </row>
    <row r="32" spans="1:4" s="52" customFormat="1" ht="20.100000000000001" customHeight="1" x14ac:dyDescent="0.25">
      <c r="A32" s="51">
        <v>2011</v>
      </c>
      <c r="B32" s="55" t="s">
        <v>176</v>
      </c>
      <c r="C32" s="55" t="s">
        <v>188</v>
      </c>
      <c r="D32" s="52" t="s">
        <v>176</v>
      </c>
    </row>
    <row r="33" spans="1:4" s="52" customFormat="1" ht="20.100000000000001" customHeight="1" x14ac:dyDescent="0.25">
      <c r="A33" s="51">
        <v>2012</v>
      </c>
      <c r="B33" s="55" t="s">
        <v>205</v>
      </c>
      <c r="C33" s="55" t="s">
        <v>190</v>
      </c>
      <c r="D33" s="52" t="s">
        <v>205</v>
      </c>
    </row>
    <row r="34" spans="1:4" s="52" customFormat="1" ht="20.100000000000001" customHeight="1" x14ac:dyDescent="0.25">
      <c r="A34" s="51">
        <v>2013</v>
      </c>
      <c r="B34" s="55" t="s">
        <v>212</v>
      </c>
      <c r="C34" s="55" t="s">
        <v>183</v>
      </c>
      <c r="D34" s="52" t="s">
        <v>183</v>
      </c>
    </row>
    <row r="35" spans="1:4" s="52" customFormat="1" ht="20.100000000000001" customHeight="1" x14ac:dyDescent="0.25">
      <c r="A35" s="51">
        <v>2014</v>
      </c>
      <c r="B35" s="55" t="s">
        <v>192</v>
      </c>
      <c r="C35" s="55" t="s">
        <v>183</v>
      </c>
      <c r="D35" s="52" t="s">
        <v>192</v>
      </c>
    </row>
    <row r="36" spans="1:4" s="52" customFormat="1" ht="20.100000000000001" customHeight="1" x14ac:dyDescent="0.25">
      <c r="A36" s="51">
        <v>2015</v>
      </c>
      <c r="B36" s="55" t="s">
        <v>206</v>
      </c>
      <c r="C36" s="55" t="s">
        <v>281</v>
      </c>
      <c r="D36" s="52" t="s">
        <v>206</v>
      </c>
    </row>
    <row r="37" spans="1:4" s="52" customFormat="1" ht="20.100000000000001" customHeight="1" x14ac:dyDescent="0.25">
      <c r="A37" s="51">
        <v>2016</v>
      </c>
      <c r="B37" s="55" t="s">
        <v>190</v>
      </c>
      <c r="C37" s="55" t="s">
        <v>197</v>
      </c>
      <c r="D37" s="52" t="s">
        <v>197</v>
      </c>
    </row>
    <row r="38" spans="1:4" s="52" customFormat="1" ht="20.100000000000001" customHeight="1" x14ac:dyDescent="0.25">
      <c r="A38" s="51">
        <v>2017</v>
      </c>
      <c r="B38" s="55" t="s">
        <v>206</v>
      </c>
      <c r="C38" s="55" t="s">
        <v>184</v>
      </c>
      <c r="D38" s="52" t="s">
        <v>184</v>
      </c>
    </row>
    <row r="39" spans="1:4" s="52" customFormat="1" ht="20.100000000000001" customHeight="1" x14ac:dyDescent="0.25">
      <c r="A39" s="51">
        <v>2018</v>
      </c>
      <c r="B39" s="55" t="s">
        <v>263</v>
      </c>
      <c r="C39" s="55" t="s">
        <v>183</v>
      </c>
      <c r="D39" s="52" t="s">
        <v>263</v>
      </c>
    </row>
    <row r="40" spans="1:4" s="52" customFormat="1" ht="20.100000000000001" customHeight="1" x14ac:dyDescent="0.25">
      <c r="A40" s="51">
        <v>2019</v>
      </c>
      <c r="B40" s="55" t="s">
        <v>201</v>
      </c>
      <c r="C40" s="55" t="s">
        <v>190</v>
      </c>
      <c r="D40" s="52" t="s">
        <v>201</v>
      </c>
    </row>
    <row r="41" spans="1:4" s="52" customFormat="1" ht="20.100000000000001" customHeight="1" x14ac:dyDescent="0.25">
      <c r="A41" s="51">
        <f>IF(B40&gt;"",MAX(A$1:A40)+1,"")</f>
        <v>2020</v>
      </c>
      <c r="B41" s="55" t="s">
        <v>281</v>
      </c>
      <c r="C41" s="55" t="s">
        <v>178</v>
      </c>
      <c r="D41" s="55" t="s">
        <v>178</v>
      </c>
    </row>
    <row r="42" spans="1:4" s="52" customFormat="1" ht="20.100000000000001" customHeight="1" x14ac:dyDescent="0.25">
      <c r="A42" s="51">
        <f>IF(B41&gt;"",MAX(A$1:A41)+1,"")</f>
        <v>2021</v>
      </c>
      <c r="B42" s="55" t="s">
        <v>957</v>
      </c>
      <c r="C42" s="55"/>
      <c r="D42" s="55" t="s">
        <v>184</v>
      </c>
    </row>
    <row r="43" spans="1:4" s="52" customFormat="1" ht="20.100000000000001" customHeight="1" x14ac:dyDescent="0.25">
      <c r="A43" s="51">
        <f>IF(B42&gt;"",MAX(A$1:A42)+1,"")</f>
        <v>2022</v>
      </c>
      <c r="B43" s="55" t="s">
        <v>192</v>
      </c>
      <c r="C43" s="55" t="s">
        <v>178</v>
      </c>
      <c r="D43" s="55" t="s">
        <v>178</v>
      </c>
    </row>
    <row r="44" spans="1:4" s="52" customFormat="1" ht="20.100000000000001" customHeight="1" x14ac:dyDescent="0.25">
      <c r="A44" s="51">
        <f>IF(B43&gt;"",MAX(A$1:A43)+1,"")</f>
        <v>2023</v>
      </c>
      <c r="B44" s="55" t="s">
        <v>178</v>
      </c>
      <c r="C44" s="55" t="s">
        <v>205</v>
      </c>
      <c r="D44" s="55" t="s">
        <v>205</v>
      </c>
    </row>
    <row r="45" spans="1:4" s="52" customFormat="1" ht="20.100000000000001" customHeight="1" x14ac:dyDescent="0.25">
      <c r="A45" s="51">
        <f>IF(B44&gt;"",MAX(A$1:A44)+1,"")</f>
        <v>2024</v>
      </c>
      <c r="B45" s="55" t="s">
        <v>172</v>
      </c>
      <c r="C45" s="55" t="s">
        <v>192</v>
      </c>
      <c r="D45" s="55" t="s">
        <v>192</v>
      </c>
    </row>
    <row r="46" spans="1:4" s="52" customFormat="1" ht="20.100000000000001" customHeight="1" x14ac:dyDescent="0.25">
      <c r="A46" s="51">
        <f>IF(B45&gt;"",MAX(A$1:A45)+1,"")</f>
        <v>2025</v>
      </c>
      <c r="B46" s="55" t="s">
        <v>214</v>
      </c>
      <c r="C46" s="55" t="s">
        <v>184</v>
      </c>
      <c r="D46" s="55" t="s">
        <v>201</v>
      </c>
    </row>
    <row r="47" spans="1:4" s="52" customFormat="1" ht="20.100000000000001" customHeight="1" x14ac:dyDescent="0.25">
      <c r="A47" s="51">
        <f>IF(B46&gt;"",MAX(A$1:A46)+1,"")</f>
        <v>2026</v>
      </c>
      <c r="B47" s="55"/>
      <c r="C47" s="55"/>
      <c r="D47" s="55"/>
    </row>
    <row r="48" spans="1:4" s="52" customFormat="1" ht="20.100000000000001" customHeight="1" x14ac:dyDescent="0.25">
      <c r="A48" s="51" t="str">
        <f>IF(B47&gt;"",MAX(A$1:A47)+1,"")</f>
        <v/>
      </c>
      <c r="B48" s="55"/>
      <c r="C48" s="55"/>
      <c r="D48" s="55"/>
    </row>
    <row r="49" spans="1:4" s="52" customFormat="1" ht="20.100000000000001" customHeight="1" x14ac:dyDescent="0.25">
      <c r="A49" s="51" t="str">
        <f>IF(B48&gt;"",MAX(A$1:A48)+1,"")</f>
        <v/>
      </c>
      <c r="B49" s="55"/>
      <c r="C49" s="55"/>
      <c r="D49" s="55"/>
    </row>
    <row r="50" spans="1:4" s="52" customFormat="1" ht="20.100000000000001" customHeight="1" x14ac:dyDescent="0.25">
      <c r="A50" s="51" t="str">
        <f>IF(B49&gt;"",MAX(A$1:A49)+1,"")</f>
        <v/>
      </c>
      <c r="B50" s="55"/>
      <c r="C50" s="55"/>
      <c r="D50" s="55"/>
    </row>
    <row r="51" spans="1:4" s="52" customFormat="1" ht="20.100000000000001" customHeight="1" x14ac:dyDescent="0.25">
      <c r="A51" s="51" t="str">
        <f>IF(B50&gt;"",MAX(A$1:A50)+1,"")</f>
        <v/>
      </c>
      <c r="B51" s="55"/>
      <c r="C51" s="55"/>
      <c r="D51" s="55"/>
    </row>
    <row r="52" spans="1:4" s="52" customFormat="1" ht="20.100000000000001" customHeight="1" x14ac:dyDescent="0.25">
      <c r="A52" s="51" t="str">
        <f>IF(B51&gt;"",MAX(A$1:A51)+1,"")</f>
        <v/>
      </c>
      <c r="B52" s="55"/>
      <c r="C52" s="55"/>
      <c r="D52" s="55"/>
    </row>
    <row r="53" spans="1:4" s="52" customFormat="1" ht="20.100000000000001" customHeight="1" x14ac:dyDescent="0.25">
      <c r="A53" s="51" t="str">
        <f>IF(B52&gt;"",MAX(A$1:A52)+1,"")</f>
        <v/>
      </c>
      <c r="B53" s="55"/>
      <c r="C53" s="55"/>
      <c r="D53" s="55"/>
    </row>
    <row r="54" spans="1:4" s="52" customFormat="1" ht="20.100000000000001" customHeight="1" x14ac:dyDescent="0.25">
      <c r="A54" s="51" t="str">
        <f>IF(B53&gt;"",MAX(A$1:A53)+1,"")</f>
        <v/>
      </c>
      <c r="B54" s="55"/>
      <c r="C54" s="55"/>
      <c r="D54" s="55"/>
    </row>
    <row r="55" spans="1:4" s="52" customFormat="1" ht="20.100000000000001" customHeight="1" x14ac:dyDescent="0.25">
      <c r="A55" s="51" t="str">
        <f>IF(B54&gt;"",MAX(A$1:A54)+1,"")</f>
        <v/>
      </c>
      <c r="B55" s="55"/>
      <c r="C55" s="55"/>
      <c r="D55" s="55"/>
    </row>
    <row r="56" spans="1:4" s="52" customFormat="1" ht="20.100000000000001" customHeight="1" x14ac:dyDescent="0.25">
      <c r="A56" s="51" t="str">
        <f>IF(B55&gt;"",MAX(A$1:A55)+1,"")</f>
        <v/>
      </c>
      <c r="B56" s="55"/>
      <c r="C56" s="55"/>
      <c r="D56" s="55"/>
    </row>
    <row r="57" spans="1:4" s="52" customFormat="1" ht="20.100000000000001" customHeight="1" x14ac:dyDescent="0.25">
      <c r="A57" s="51" t="str">
        <f>IF(B56&gt;"",MAX(A$1:A56)+1,"")</f>
        <v/>
      </c>
      <c r="B57" s="55"/>
      <c r="C57" s="55"/>
      <c r="D57" s="55"/>
    </row>
    <row r="58" spans="1:4" s="52" customFormat="1" ht="20.100000000000001" customHeight="1" x14ac:dyDescent="0.25">
      <c r="A58" s="51" t="str">
        <f>IF(B57&gt;"",MAX(A$1:A57)+1,"")</f>
        <v/>
      </c>
      <c r="B58" s="55"/>
      <c r="C58" s="55"/>
      <c r="D58" s="55"/>
    </row>
    <row r="59" spans="1:4" s="52" customFormat="1" ht="20.100000000000001" customHeight="1" x14ac:dyDescent="0.25">
      <c r="A59" s="51" t="str">
        <f>IF(B58&gt;"",MAX(A$1:A58)+1,"")</f>
        <v/>
      </c>
      <c r="B59" s="55"/>
      <c r="C59" s="55"/>
      <c r="D59" s="55"/>
    </row>
    <row r="60" spans="1:4" s="52" customFormat="1" ht="20.100000000000001" customHeight="1" x14ac:dyDescent="0.25">
      <c r="A60" s="51"/>
      <c r="B60" s="55"/>
      <c r="C60" s="55"/>
    </row>
    <row r="61" spans="1:4" s="52" customFormat="1" ht="20.100000000000001" customHeight="1" x14ac:dyDescent="0.25">
      <c r="A61" s="51"/>
      <c r="B61" s="55"/>
      <c r="C61" s="55"/>
    </row>
    <row r="62" spans="1:4" s="52" customFormat="1" ht="20.100000000000001" customHeight="1" x14ac:dyDescent="0.25">
      <c r="A62" s="51"/>
      <c r="B62" s="55"/>
      <c r="C62" s="55"/>
    </row>
    <row r="63" spans="1:4" s="52" customFormat="1" ht="20.100000000000001" customHeight="1" x14ac:dyDescent="0.25">
      <c r="A63" s="51"/>
      <c r="B63" s="55"/>
      <c r="C63" s="55"/>
    </row>
    <row r="64" spans="1:4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</sheetData>
  <mergeCells count="1">
    <mergeCell ref="B4:C4"/>
  </mergeCells>
  <hyperlinks>
    <hyperlink ref="C1" location="'Competitions Dashboard'!A1" display=" COMPETITIONS DASHBOARD" xr:uid="{B6C38AB2-8CDF-4AC7-96F3-69B22D44B9D9}"/>
    <hyperlink ref="D1" location="'Statistics Overview'!A1" display="STATISTICS OVERVIEW" xr:uid="{A2DAFED4-738E-4F27-B4CD-8BE99E2A36FC}"/>
  </hyperlink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D17BD-DFE1-41AA-8772-15241FBC52C2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AC2D1-A003-44AA-BC8D-C76414677A64}">
  <sheetPr>
    <pageSetUpPr autoPageBreaks="0"/>
  </sheetPr>
  <dimension ref="A1:G89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B26" sqref="B26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6" width="9.140625" style="48" customWidth="1"/>
    <col min="7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287</v>
      </c>
      <c r="C4" s="312"/>
      <c r="D4" s="90"/>
      <c r="E4" s="101"/>
      <c r="F4" s="89"/>
      <c r="G4" s="89"/>
    </row>
    <row r="5" spans="1:7" ht="9.9499999999999993" customHeight="1" x14ac:dyDescent="0.3">
      <c r="B5" s="90"/>
      <c r="D5" s="90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2007</v>
      </c>
      <c r="B7" s="54" t="s">
        <v>184</v>
      </c>
      <c r="C7" s="55" t="s">
        <v>196</v>
      </c>
      <c r="D7" s="52" t="s">
        <v>194</v>
      </c>
    </row>
    <row r="8" spans="1:7" s="52" customFormat="1" ht="20.100000000000001" customHeight="1" x14ac:dyDescent="0.25">
      <c r="A8" s="51">
        <v>2008</v>
      </c>
      <c r="B8" s="55" t="s">
        <v>194</v>
      </c>
      <c r="C8" s="55" t="s">
        <v>205</v>
      </c>
      <c r="D8" s="52" t="s">
        <v>205</v>
      </c>
    </row>
    <row r="9" spans="1:7" s="52" customFormat="1" ht="20.100000000000001" customHeight="1" x14ac:dyDescent="0.25">
      <c r="A9" s="51">
        <v>2009</v>
      </c>
      <c r="B9" s="55" t="s">
        <v>65</v>
      </c>
      <c r="C9" s="55" t="s">
        <v>271</v>
      </c>
      <c r="D9" s="52" t="s">
        <v>65</v>
      </c>
    </row>
    <row r="10" spans="1:7" s="52" customFormat="1" ht="20.100000000000001" customHeight="1" x14ac:dyDescent="0.25">
      <c r="A10" s="51">
        <v>2010</v>
      </c>
      <c r="B10" s="55" t="s">
        <v>192</v>
      </c>
      <c r="C10" s="55" t="s">
        <v>190</v>
      </c>
      <c r="D10" s="52" t="s">
        <v>190</v>
      </c>
    </row>
    <row r="11" spans="1:7" s="52" customFormat="1" ht="20.100000000000001" customHeight="1" x14ac:dyDescent="0.25">
      <c r="A11" s="51">
        <v>2011</v>
      </c>
      <c r="B11" s="55" t="s">
        <v>190</v>
      </c>
      <c r="C11" s="55" t="s">
        <v>192</v>
      </c>
      <c r="D11" s="52" t="s">
        <v>178</v>
      </c>
    </row>
    <row r="12" spans="1:7" s="52" customFormat="1" ht="20.100000000000001" customHeight="1" x14ac:dyDescent="0.25">
      <c r="A12" s="51">
        <v>2012</v>
      </c>
      <c r="B12" s="55" t="s">
        <v>183</v>
      </c>
      <c r="C12" s="55" t="s">
        <v>176</v>
      </c>
      <c r="D12" s="52" t="s">
        <v>183</v>
      </c>
    </row>
    <row r="13" spans="1:7" s="52" customFormat="1" ht="20.100000000000001" customHeight="1" x14ac:dyDescent="0.25">
      <c r="A13" s="51">
        <v>2013</v>
      </c>
      <c r="B13" s="55" t="s">
        <v>176</v>
      </c>
      <c r="C13" s="55" t="s">
        <v>183</v>
      </c>
      <c r="D13" s="52" t="s">
        <v>176</v>
      </c>
    </row>
    <row r="14" spans="1:7" s="52" customFormat="1" ht="20.100000000000001" customHeight="1" x14ac:dyDescent="0.25">
      <c r="A14" s="51">
        <v>2014</v>
      </c>
      <c r="B14" s="55" t="s">
        <v>203</v>
      </c>
      <c r="C14" s="52" t="s">
        <v>197</v>
      </c>
      <c r="D14" s="52" t="s">
        <v>203</v>
      </c>
    </row>
    <row r="15" spans="1:7" s="52" customFormat="1" ht="20.100000000000001" customHeight="1" x14ac:dyDescent="0.25">
      <c r="A15" s="51">
        <v>2015</v>
      </c>
      <c r="B15" s="52" t="s">
        <v>194</v>
      </c>
      <c r="C15" s="55" t="s">
        <v>188</v>
      </c>
      <c r="D15" s="52" t="s">
        <v>271</v>
      </c>
    </row>
    <row r="16" spans="1:7" s="52" customFormat="1" ht="20.100000000000001" customHeight="1" x14ac:dyDescent="0.25">
      <c r="A16" s="51">
        <v>2016</v>
      </c>
      <c r="B16" s="52" t="s">
        <v>194</v>
      </c>
      <c r="C16" s="55" t="s">
        <v>183</v>
      </c>
      <c r="D16" s="52" t="s">
        <v>194</v>
      </c>
    </row>
    <row r="17" spans="1:4" s="52" customFormat="1" ht="20.100000000000001" customHeight="1" x14ac:dyDescent="0.25">
      <c r="A17" s="51">
        <v>2017</v>
      </c>
      <c r="B17" s="55" t="s">
        <v>196</v>
      </c>
      <c r="C17" s="55" t="s">
        <v>192</v>
      </c>
      <c r="D17" s="52" t="s">
        <v>196</v>
      </c>
    </row>
    <row r="18" spans="1:4" s="52" customFormat="1" ht="20.100000000000001" customHeight="1" x14ac:dyDescent="0.25">
      <c r="A18" s="51">
        <v>2018</v>
      </c>
      <c r="B18" s="55" t="s">
        <v>192</v>
      </c>
      <c r="C18" s="55" t="s">
        <v>203</v>
      </c>
      <c r="D18" s="52" t="s">
        <v>192</v>
      </c>
    </row>
    <row r="19" spans="1:4" s="52" customFormat="1" ht="20.100000000000001" customHeight="1" x14ac:dyDescent="0.25">
      <c r="A19" s="51">
        <v>2019</v>
      </c>
      <c r="B19" s="55" t="s">
        <v>205</v>
      </c>
      <c r="C19" s="55" t="s">
        <v>201</v>
      </c>
      <c r="D19" s="52" t="s">
        <v>205</v>
      </c>
    </row>
    <row r="20" spans="1:4" s="52" customFormat="1" ht="20.100000000000001" customHeight="1" x14ac:dyDescent="0.25">
      <c r="A20" s="51">
        <f>IF(B19&gt;"",MAX(A$1:A19)+1,"")</f>
        <v>2020</v>
      </c>
      <c r="B20" s="55" t="s">
        <v>172</v>
      </c>
      <c r="C20" s="55" t="s">
        <v>178</v>
      </c>
      <c r="D20" s="55" t="s">
        <v>178</v>
      </c>
    </row>
    <row r="21" spans="1:4" s="52" customFormat="1" ht="20.100000000000001" customHeight="1" x14ac:dyDescent="0.25">
      <c r="A21" s="51">
        <f>IF(B20&gt;"",MAX(A$1:A20)+1,"")</f>
        <v>2021</v>
      </c>
      <c r="B21" s="55" t="s">
        <v>957</v>
      </c>
      <c r="C21" s="55"/>
      <c r="D21" s="55" t="s">
        <v>194</v>
      </c>
    </row>
    <row r="22" spans="1:4" s="52" customFormat="1" ht="20.100000000000001" customHeight="1" x14ac:dyDescent="0.25">
      <c r="A22" s="51">
        <f>IF(B21&gt;"",MAX(A$1:A21)+1,"")</f>
        <v>2022</v>
      </c>
      <c r="B22" s="55" t="s">
        <v>205</v>
      </c>
      <c r="C22" s="55" t="s">
        <v>184</v>
      </c>
      <c r="D22" s="55" t="s">
        <v>205</v>
      </c>
    </row>
    <row r="23" spans="1:4" s="52" customFormat="1" ht="20.100000000000001" customHeight="1" x14ac:dyDescent="0.25">
      <c r="A23" s="51">
        <f>IF(B22&gt;"",MAX(A$1:A22)+1,"")</f>
        <v>2023</v>
      </c>
      <c r="B23" s="55" t="s">
        <v>263</v>
      </c>
      <c r="C23" s="55" t="s">
        <v>214</v>
      </c>
      <c r="D23" s="55" t="s">
        <v>214</v>
      </c>
    </row>
    <row r="24" spans="1:4" s="52" customFormat="1" ht="20.100000000000001" customHeight="1" x14ac:dyDescent="0.25">
      <c r="A24" s="51">
        <f>IF(B23&gt;"",MAX(A$1:A23)+1,"")</f>
        <v>2024</v>
      </c>
      <c r="B24" s="55" t="s">
        <v>192</v>
      </c>
      <c r="C24" s="55" t="s">
        <v>172</v>
      </c>
      <c r="D24" s="55" t="s">
        <v>192</v>
      </c>
    </row>
    <row r="25" spans="1:4" s="52" customFormat="1" ht="20.100000000000001" customHeight="1" x14ac:dyDescent="0.25">
      <c r="A25" s="51">
        <f>IF(B24&gt;"",MAX(A$1:A24)+1,"")</f>
        <v>2025</v>
      </c>
      <c r="B25" s="55" t="s">
        <v>192</v>
      </c>
      <c r="C25" s="55" t="s">
        <v>206</v>
      </c>
      <c r="D25" s="55" t="s">
        <v>194</v>
      </c>
    </row>
    <row r="26" spans="1:4" s="52" customFormat="1" ht="20.100000000000001" customHeight="1" x14ac:dyDescent="0.25">
      <c r="A26" s="51">
        <f>IF(B25&gt;"",MAX(A$1:A25)+1,"")</f>
        <v>2026</v>
      </c>
      <c r="B26" s="55"/>
      <c r="C26" s="55"/>
      <c r="D26" s="55"/>
    </row>
    <row r="27" spans="1:4" s="52" customFormat="1" ht="20.100000000000001" customHeight="1" x14ac:dyDescent="0.25">
      <c r="A27" s="51" t="str">
        <f>IF(B26&gt;"",MAX(A$1:A26)+1,"")</f>
        <v/>
      </c>
      <c r="B27" s="55"/>
      <c r="C27" s="55"/>
      <c r="D27" s="55"/>
    </row>
    <row r="28" spans="1:4" s="52" customFormat="1" ht="20.100000000000001" customHeight="1" x14ac:dyDescent="0.25">
      <c r="A28" s="51" t="str">
        <f>IF(B27&gt;"",MAX(A$1:A27)+1,"")</f>
        <v/>
      </c>
      <c r="B28" s="55"/>
      <c r="C28" s="55"/>
      <c r="D28" s="55"/>
    </row>
    <row r="29" spans="1:4" s="52" customFormat="1" ht="20.100000000000001" customHeight="1" x14ac:dyDescent="0.25">
      <c r="A29" s="51" t="str">
        <f>IF(B28&gt;"",MAX(A$1:A28)+1,"")</f>
        <v/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IF(B29&gt;"",MAX(A$1:A29)+1,"")</f>
        <v/>
      </c>
      <c r="B30" s="55"/>
      <c r="C30" s="55"/>
      <c r="D30" s="55"/>
    </row>
    <row r="31" spans="1:4" s="52" customFormat="1" ht="20.100000000000001" customHeight="1" x14ac:dyDescent="0.25">
      <c r="A31" s="51" t="str">
        <f>IF(B30&gt;"",MAX(A$1:A30)+1,"")</f>
        <v/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IF(B31&gt;"",MAX(A$1:A31)+1,"")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IF(B32&gt;"",MAX(A$1:A32)+1,"")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IF(B33&gt;"",MAX(A$1:A33)+1,"")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IF(B34&gt;"",MAX(A$1:A34)+1,"")</f>
        <v/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IF(B35&gt;"",MAX(A$1:A35)+1,"")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IF(B36&gt;"",MAX(A$1:A36)+1,"")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IF(B37&gt;"",MAX(A$1:A37)+1,"")</f>
        <v/>
      </c>
      <c r="B38" s="55"/>
      <c r="C38" s="55"/>
      <c r="D38" s="55"/>
    </row>
    <row r="39" spans="1:4" s="52" customFormat="1" ht="20.100000000000001" customHeight="1" x14ac:dyDescent="0.25">
      <c r="A39" s="51"/>
      <c r="B39" s="55"/>
      <c r="C39" s="55"/>
    </row>
    <row r="40" spans="1:4" s="52" customFormat="1" ht="20.100000000000001" customHeight="1" x14ac:dyDescent="0.25">
      <c r="A40" s="51"/>
      <c r="B40" s="55"/>
      <c r="C40" s="55"/>
    </row>
    <row r="41" spans="1:4" s="52" customFormat="1" ht="20.100000000000001" customHeight="1" x14ac:dyDescent="0.25">
      <c r="A41" s="51"/>
      <c r="B41" s="55"/>
      <c r="C41" s="55"/>
    </row>
    <row r="42" spans="1:4" s="52" customFormat="1" ht="20.100000000000001" customHeight="1" x14ac:dyDescent="0.25">
      <c r="A42" s="51"/>
      <c r="B42" s="55"/>
      <c r="C42" s="55"/>
    </row>
    <row r="43" spans="1:4" s="52" customFormat="1" ht="20.100000000000001" customHeight="1" x14ac:dyDescent="0.25">
      <c r="A43" s="51"/>
      <c r="B43" s="55"/>
      <c r="C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3" customFormat="1" ht="20.100000000000001" customHeight="1" x14ac:dyDescent="0.25">
      <c r="A49" s="51"/>
      <c r="B49" s="54"/>
      <c r="C49" s="54"/>
    </row>
    <row r="50" spans="1:3" s="53" customFormat="1" ht="20.100000000000001" customHeight="1" x14ac:dyDescent="0.25">
      <c r="A50" s="51"/>
      <c r="B50" s="54"/>
      <c r="C50" s="54"/>
    </row>
    <row r="51" spans="1:3" s="52" customFormat="1" ht="20.100000000000001" customHeight="1" x14ac:dyDescent="0.25">
      <c r="A51" s="51"/>
      <c r="B51" s="55"/>
      <c r="C51" s="55"/>
    </row>
    <row r="52" spans="1:3" s="52" customFormat="1" ht="20.100000000000001" customHeight="1" x14ac:dyDescent="0.25">
      <c r="A52" s="51"/>
      <c r="B52" s="55"/>
      <c r="C52" s="55"/>
    </row>
    <row r="53" spans="1:3" s="52" customFormat="1" ht="20.100000000000001" customHeight="1" x14ac:dyDescent="0.25">
      <c r="A53" s="51"/>
      <c r="B53" s="55"/>
      <c r="C53" s="55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</sheetData>
  <mergeCells count="1">
    <mergeCell ref="B4:C4"/>
  </mergeCells>
  <hyperlinks>
    <hyperlink ref="C1" location="'Competitions Dashboard'!A1" display=" COMPETITIONS DASHBOARD" xr:uid="{85AEFD4F-BE7F-48CF-BBC1-CBDFDA31578D}"/>
    <hyperlink ref="D1" location="'Statistics Overview'!A1" display="STATISTICS OVERVIEW" xr:uid="{F8B00F51-1006-4D00-8E72-2240123B50E6}"/>
  </hyperlink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F25D5-DF82-48BE-8D69-56F0065EE10B}">
  <sheetPr>
    <pageSetUpPr autoPageBreaks="0"/>
  </sheetPr>
  <dimension ref="A1:G89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B18" sqref="B18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6" width="9.140625" style="48" customWidth="1"/>
    <col min="7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288</v>
      </c>
      <c r="C4" s="312"/>
      <c r="D4" s="90"/>
      <c r="E4" s="101"/>
      <c r="F4" s="89"/>
      <c r="G4" s="89"/>
    </row>
    <row r="5" spans="1:7" ht="9.9499999999999993" customHeight="1" x14ac:dyDescent="0.3">
      <c r="A5" s="49"/>
      <c r="D5" s="47"/>
      <c r="E5" s="101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2015</v>
      </c>
      <c r="B7" s="54" t="s">
        <v>176</v>
      </c>
      <c r="C7" s="55" t="s">
        <v>190</v>
      </c>
      <c r="D7" s="52" t="s">
        <v>176</v>
      </c>
    </row>
    <row r="8" spans="1:7" s="52" customFormat="1" ht="20.100000000000001" customHeight="1" x14ac:dyDescent="0.25">
      <c r="A8" s="51">
        <v>2016</v>
      </c>
      <c r="B8" s="55" t="s">
        <v>190</v>
      </c>
      <c r="C8" s="55" t="s">
        <v>263</v>
      </c>
      <c r="D8" s="52" t="s">
        <v>190</v>
      </c>
    </row>
    <row r="9" spans="1:7" s="52" customFormat="1" ht="20.100000000000001" customHeight="1" x14ac:dyDescent="0.25">
      <c r="A9" s="51">
        <v>2017</v>
      </c>
      <c r="B9" s="55" t="s">
        <v>203</v>
      </c>
      <c r="C9" s="55" t="s">
        <v>174</v>
      </c>
      <c r="D9" s="52" t="s">
        <v>203</v>
      </c>
    </row>
    <row r="10" spans="1:7" s="52" customFormat="1" ht="20.100000000000001" customHeight="1" x14ac:dyDescent="0.25">
      <c r="A10" s="51">
        <v>2018</v>
      </c>
      <c r="B10" s="55" t="s">
        <v>190</v>
      </c>
      <c r="C10" s="55" t="s">
        <v>192</v>
      </c>
      <c r="D10" s="52" t="s">
        <v>190</v>
      </c>
    </row>
    <row r="11" spans="1:7" s="52" customFormat="1" ht="20.100000000000001" customHeight="1" x14ac:dyDescent="0.25">
      <c r="A11" s="51">
        <v>2019</v>
      </c>
      <c r="B11" s="55" t="s">
        <v>192</v>
      </c>
      <c r="C11" s="55" t="s">
        <v>197</v>
      </c>
      <c r="D11" s="52" t="s">
        <v>192</v>
      </c>
    </row>
    <row r="12" spans="1:7" s="52" customFormat="1" ht="20.100000000000001" customHeight="1" x14ac:dyDescent="0.25">
      <c r="A12" s="51">
        <f>IF(B11&gt;"",MAX(A$1:A11)+1,"")</f>
        <v>2020</v>
      </c>
      <c r="B12" s="55" t="s">
        <v>271</v>
      </c>
      <c r="C12" s="55" t="s">
        <v>205</v>
      </c>
      <c r="D12" s="55" t="s">
        <v>271</v>
      </c>
    </row>
    <row r="13" spans="1:7" s="52" customFormat="1" ht="20.100000000000001" customHeight="1" x14ac:dyDescent="0.25">
      <c r="A13" s="51">
        <f>IF(B12&gt;"",MAX(A$1:A12)+1,"")</f>
        <v>2021</v>
      </c>
      <c r="B13" s="55" t="s">
        <v>957</v>
      </c>
      <c r="C13" s="55"/>
      <c r="D13" s="55" t="s">
        <v>190</v>
      </c>
    </row>
    <row r="14" spans="1:7" s="52" customFormat="1" ht="20.100000000000001" customHeight="1" x14ac:dyDescent="0.25">
      <c r="A14" s="51">
        <f>IF(B13&gt;"",MAX(A$1:A13)+1,"")</f>
        <v>2022</v>
      </c>
      <c r="B14" s="55" t="s">
        <v>188</v>
      </c>
      <c r="C14" s="55" t="s">
        <v>214</v>
      </c>
      <c r="D14" s="55" t="s">
        <v>214</v>
      </c>
    </row>
    <row r="15" spans="1:7" s="52" customFormat="1" ht="20.100000000000001" customHeight="1" x14ac:dyDescent="0.25">
      <c r="A15" s="51">
        <f>IF(B14&gt;"",MAX(A$1:A14)+1,"")</f>
        <v>2023</v>
      </c>
      <c r="B15" s="55" t="s">
        <v>201</v>
      </c>
      <c r="C15" s="55" t="s">
        <v>207</v>
      </c>
      <c r="D15" s="55" t="s">
        <v>201</v>
      </c>
    </row>
    <row r="16" spans="1:7" s="52" customFormat="1" ht="20.100000000000001" customHeight="1" x14ac:dyDescent="0.25">
      <c r="A16" s="51">
        <f>IF(B15&gt;"",MAX(A$1:A15)+1,"")</f>
        <v>2024</v>
      </c>
      <c r="B16" s="55" t="s">
        <v>205</v>
      </c>
      <c r="C16" s="55" t="s">
        <v>176</v>
      </c>
      <c r="D16" s="55" t="s">
        <v>192</v>
      </c>
    </row>
    <row r="17" spans="1:4" s="52" customFormat="1" ht="20.100000000000001" customHeight="1" x14ac:dyDescent="0.25">
      <c r="A17" s="51">
        <f>IF(B16&gt;"",MAX(A$1:A16)+1,"")</f>
        <v>2025</v>
      </c>
      <c r="B17" s="55" t="s">
        <v>192</v>
      </c>
      <c r="C17" s="55" t="s">
        <v>214</v>
      </c>
      <c r="D17" s="55" t="s">
        <v>214</v>
      </c>
    </row>
    <row r="18" spans="1:4" s="52" customFormat="1" ht="20.100000000000001" customHeight="1" x14ac:dyDescent="0.25">
      <c r="A18" s="51">
        <f>IF(B17&gt;"",MAX(A$1:A17)+1,"")</f>
        <v>2026</v>
      </c>
      <c r="B18" s="55"/>
      <c r="C18" s="55"/>
      <c r="D18" s="55"/>
    </row>
    <row r="19" spans="1:4" s="52" customFormat="1" ht="20.100000000000001" customHeight="1" x14ac:dyDescent="0.25">
      <c r="A19" s="51" t="str">
        <f>IF(B18&gt;"",MAX(A$1:A18)+1,"")</f>
        <v/>
      </c>
      <c r="B19" s="55"/>
      <c r="C19" s="55"/>
      <c r="D19" s="55"/>
    </row>
    <row r="20" spans="1:4" s="52" customFormat="1" ht="20.100000000000001" customHeight="1" x14ac:dyDescent="0.25">
      <c r="A20" s="51" t="str">
        <f>IF(B19&gt;"",MAX(A$1:A19)+1,"")</f>
        <v/>
      </c>
      <c r="B20" s="55"/>
      <c r="C20" s="55"/>
      <c r="D20" s="55"/>
    </row>
    <row r="21" spans="1:4" s="52" customFormat="1" ht="20.100000000000001" customHeight="1" x14ac:dyDescent="0.25">
      <c r="A21" s="51" t="str">
        <f>IF(B20&gt;"",MAX(A$1:A20)+1,"")</f>
        <v/>
      </c>
      <c r="B21" s="55"/>
      <c r="C21" s="55"/>
      <c r="D21" s="55"/>
    </row>
    <row r="22" spans="1:4" s="52" customFormat="1" ht="20.100000000000001" customHeight="1" x14ac:dyDescent="0.25">
      <c r="A22" s="51" t="str">
        <f>IF(B21&gt;"",MAX(A$1:A21)+1,"")</f>
        <v/>
      </c>
      <c r="B22" s="55"/>
      <c r="C22" s="55"/>
      <c r="D22" s="55"/>
    </row>
    <row r="23" spans="1:4" s="52" customFormat="1" ht="20.100000000000001" customHeight="1" x14ac:dyDescent="0.25">
      <c r="A23" s="51" t="str">
        <f>IF(B22&gt;"",MAX(A$1:A22)+1,"")</f>
        <v/>
      </c>
      <c r="B23" s="55"/>
      <c r="C23" s="55"/>
      <c r="D23" s="55"/>
    </row>
    <row r="24" spans="1:4" s="52" customFormat="1" ht="20.100000000000001" customHeight="1" x14ac:dyDescent="0.25">
      <c r="A24" s="51" t="str">
        <f>IF(B23&gt;"",MAX(A$1:A23)+1,"")</f>
        <v/>
      </c>
      <c r="B24" s="55"/>
      <c r="C24" s="55"/>
      <c r="D24" s="55"/>
    </row>
    <row r="25" spans="1:4" s="52" customFormat="1" ht="20.100000000000001" customHeight="1" x14ac:dyDescent="0.25">
      <c r="A25" s="51" t="str">
        <f>IF(B24&gt;"",MAX(A$1:A24)+1,"")</f>
        <v/>
      </c>
      <c r="B25" s="55"/>
      <c r="C25" s="55"/>
      <c r="D25" s="55"/>
    </row>
    <row r="26" spans="1:4" s="52" customFormat="1" ht="20.100000000000001" customHeight="1" x14ac:dyDescent="0.25">
      <c r="A26" s="51" t="str">
        <f>IF(B25&gt;"",MAX(A$1:A25)+1,"")</f>
        <v/>
      </c>
      <c r="B26" s="55"/>
      <c r="C26" s="55"/>
      <c r="D26" s="55"/>
    </row>
    <row r="27" spans="1:4" s="52" customFormat="1" ht="20.100000000000001" customHeight="1" x14ac:dyDescent="0.25">
      <c r="A27" s="51" t="str">
        <f>IF(B26&gt;"",MAX(A$1:A26)+1,"")</f>
        <v/>
      </c>
      <c r="B27" s="55"/>
      <c r="C27" s="55"/>
      <c r="D27" s="55"/>
    </row>
    <row r="28" spans="1:4" s="52" customFormat="1" ht="20.100000000000001" customHeight="1" x14ac:dyDescent="0.25">
      <c r="A28" s="51" t="str">
        <f>IF(B27&gt;"",MAX(A$1:A27)+1,"")</f>
        <v/>
      </c>
      <c r="B28" s="55"/>
      <c r="C28" s="55"/>
      <c r="D28" s="55"/>
    </row>
    <row r="29" spans="1:4" s="52" customFormat="1" ht="20.100000000000001" customHeight="1" x14ac:dyDescent="0.25">
      <c r="A29" s="51" t="str">
        <f>IF(B28&gt;"",MAX(A$1:A28)+1,"")</f>
        <v/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IF(B29&gt;"",MAX(A$1:A29)+1,"")</f>
        <v/>
      </c>
      <c r="B30" s="55"/>
      <c r="C30" s="55"/>
      <c r="D30" s="55"/>
    </row>
    <row r="31" spans="1:4" s="52" customFormat="1" ht="20.100000000000001" customHeight="1" x14ac:dyDescent="0.25">
      <c r="A31" s="51"/>
      <c r="B31" s="55"/>
      <c r="C31" s="55"/>
    </row>
    <row r="32" spans="1:4" s="52" customFormat="1" ht="20.100000000000001" customHeight="1" x14ac:dyDescent="0.25">
      <c r="A32" s="51"/>
      <c r="B32" s="55"/>
      <c r="C32" s="55"/>
    </row>
    <row r="33" spans="1:3" s="52" customFormat="1" ht="20.100000000000001" customHeight="1" x14ac:dyDescent="0.25">
      <c r="A33" s="51"/>
      <c r="B33" s="55"/>
      <c r="C33" s="55"/>
    </row>
    <row r="34" spans="1:3" s="52" customFormat="1" ht="20.100000000000001" customHeight="1" x14ac:dyDescent="0.25">
      <c r="A34" s="51"/>
      <c r="B34" s="55"/>
      <c r="C34" s="55"/>
    </row>
    <row r="35" spans="1:3" s="52" customFormat="1" ht="20.100000000000001" customHeight="1" x14ac:dyDescent="0.25">
      <c r="A35" s="51"/>
      <c r="B35" s="55"/>
      <c r="C35" s="55"/>
    </row>
    <row r="36" spans="1:3" s="52" customFormat="1" ht="20.100000000000001" customHeight="1" x14ac:dyDescent="0.25">
      <c r="A36" s="51"/>
      <c r="B36" s="55"/>
      <c r="C36" s="55"/>
    </row>
    <row r="37" spans="1:3" s="52" customFormat="1" ht="20.100000000000001" customHeight="1" x14ac:dyDescent="0.25">
      <c r="A37" s="51"/>
      <c r="B37" s="55"/>
      <c r="C37" s="55"/>
    </row>
    <row r="38" spans="1:3" s="52" customFormat="1" ht="20.100000000000001" customHeight="1" x14ac:dyDescent="0.25">
      <c r="A38" s="51"/>
      <c r="B38" s="55"/>
      <c r="C38" s="55"/>
    </row>
    <row r="39" spans="1:3" s="52" customFormat="1" ht="20.100000000000001" customHeight="1" x14ac:dyDescent="0.25">
      <c r="A39" s="51"/>
      <c r="B39" s="55"/>
      <c r="C39" s="55"/>
    </row>
    <row r="40" spans="1:3" s="52" customFormat="1" ht="20.100000000000001" customHeight="1" x14ac:dyDescent="0.25">
      <c r="A40" s="51"/>
      <c r="B40" s="55"/>
      <c r="C40" s="55"/>
    </row>
    <row r="41" spans="1:3" s="52" customFormat="1" ht="20.100000000000001" customHeight="1" x14ac:dyDescent="0.25">
      <c r="A41" s="51"/>
      <c r="B41" s="55"/>
      <c r="C41" s="55"/>
    </row>
    <row r="42" spans="1:3" s="52" customFormat="1" ht="20.100000000000001" customHeight="1" x14ac:dyDescent="0.25">
      <c r="A42" s="51"/>
      <c r="B42" s="55"/>
      <c r="C42" s="55"/>
    </row>
    <row r="43" spans="1:3" s="52" customFormat="1" ht="20.100000000000001" customHeight="1" x14ac:dyDescent="0.25">
      <c r="A43" s="51"/>
      <c r="B43" s="55"/>
      <c r="C43" s="55"/>
    </row>
    <row r="44" spans="1:3" s="52" customFormat="1" ht="20.100000000000001" customHeight="1" x14ac:dyDescent="0.25">
      <c r="A44" s="51"/>
      <c r="B44" s="55"/>
      <c r="C44" s="55"/>
    </row>
    <row r="45" spans="1:3" s="52" customFormat="1" ht="20.100000000000001" customHeight="1" x14ac:dyDescent="0.25">
      <c r="A45" s="51"/>
      <c r="B45" s="55"/>
      <c r="C45" s="55"/>
    </row>
    <row r="46" spans="1:3" s="52" customFormat="1" ht="20.100000000000001" customHeight="1" x14ac:dyDescent="0.25">
      <c r="A46" s="51"/>
      <c r="B46" s="55"/>
      <c r="C46" s="55"/>
    </row>
    <row r="47" spans="1:3" s="52" customFormat="1" ht="20.100000000000001" customHeight="1" x14ac:dyDescent="0.25">
      <c r="A47" s="51"/>
      <c r="B47" s="55"/>
      <c r="C47" s="55"/>
    </row>
    <row r="48" spans="1:3" s="52" customFormat="1" ht="20.100000000000001" customHeight="1" x14ac:dyDescent="0.25">
      <c r="A48" s="51"/>
      <c r="B48" s="55"/>
      <c r="C48" s="55"/>
    </row>
    <row r="49" spans="1:3" s="53" customFormat="1" ht="20.100000000000001" customHeight="1" x14ac:dyDescent="0.25">
      <c r="A49" s="51"/>
      <c r="B49" s="54"/>
      <c r="C49" s="54"/>
    </row>
    <row r="50" spans="1:3" s="53" customFormat="1" ht="20.100000000000001" customHeight="1" x14ac:dyDescent="0.25">
      <c r="A50" s="51"/>
      <c r="B50" s="54"/>
      <c r="C50" s="54"/>
    </row>
    <row r="51" spans="1:3" s="52" customFormat="1" ht="20.100000000000001" customHeight="1" x14ac:dyDescent="0.25">
      <c r="A51" s="51"/>
      <c r="B51" s="55"/>
      <c r="C51" s="55"/>
    </row>
    <row r="52" spans="1:3" s="52" customFormat="1" ht="20.100000000000001" customHeight="1" x14ac:dyDescent="0.25">
      <c r="A52" s="51"/>
      <c r="B52" s="55"/>
      <c r="C52" s="55"/>
    </row>
    <row r="53" spans="1:3" s="52" customFormat="1" ht="20.100000000000001" customHeight="1" x14ac:dyDescent="0.25">
      <c r="A53" s="51"/>
      <c r="B53" s="55"/>
      <c r="C53" s="55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</sheetData>
  <mergeCells count="1">
    <mergeCell ref="B4:C4"/>
  </mergeCells>
  <hyperlinks>
    <hyperlink ref="C1" location="'Competitions Dashboard'!A1" display=" COMPETITIONS DASHBOARD" xr:uid="{B5E3FAA7-655C-4050-AD58-BEE2DD25ECEF}"/>
    <hyperlink ref="D1" location="'Statistics Overview'!A1" display="STATISTICS OVERVIEW" xr:uid="{567B30D5-F83C-4847-87D3-095F27E1B0FD}"/>
  </hyperlink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5577C-E98D-4514-83C4-3E89E21EDB87}">
  <dimension ref="A1:G89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s="117" customFormat="1" ht="15" customHeight="1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  <c r="F2" s="130"/>
      <c r="G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844</v>
      </c>
      <c r="C4" s="312"/>
      <c r="D4" s="90"/>
      <c r="E4" s="101"/>
      <c r="F4" s="89"/>
      <c r="G4" s="89"/>
    </row>
    <row r="5" spans="1:7" ht="9.9499999999999993" customHeight="1" x14ac:dyDescent="0.3">
      <c r="A5" s="49"/>
      <c r="D5" s="47"/>
      <c r="E5" s="101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1994</v>
      </c>
      <c r="B7" s="54" t="s">
        <v>172</v>
      </c>
      <c r="C7" s="55" t="s">
        <v>269</v>
      </c>
      <c r="D7" s="52" t="s">
        <v>172</v>
      </c>
    </row>
    <row r="8" spans="1:7" s="52" customFormat="1" ht="20.100000000000001" customHeight="1" x14ac:dyDescent="0.25">
      <c r="A8" s="51">
        <v>1995</v>
      </c>
      <c r="B8" s="55" t="s">
        <v>264</v>
      </c>
      <c r="C8" s="195" t="s">
        <v>415</v>
      </c>
      <c r="D8" s="52" t="s">
        <v>176</v>
      </c>
    </row>
    <row r="9" spans="1:7" s="52" customFormat="1" ht="20.100000000000001" customHeight="1" x14ac:dyDescent="0.25">
      <c r="A9" s="51">
        <v>1996</v>
      </c>
      <c r="B9" s="55" t="s">
        <v>186</v>
      </c>
      <c r="C9" s="195" t="s">
        <v>415</v>
      </c>
      <c r="D9" s="52" t="s">
        <v>186</v>
      </c>
    </row>
    <row r="10" spans="1:7" s="52" customFormat="1" ht="20.100000000000001" customHeight="1" x14ac:dyDescent="0.25">
      <c r="A10" s="51">
        <v>1997</v>
      </c>
      <c r="B10" s="55" t="s">
        <v>176</v>
      </c>
      <c r="C10" s="195" t="s">
        <v>415</v>
      </c>
      <c r="D10" s="52" t="s">
        <v>176</v>
      </c>
    </row>
    <row r="11" spans="1:7" s="52" customFormat="1" ht="20.100000000000001" customHeight="1" x14ac:dyDescent="0.25">
      <c r="A11" s="51">
        <v>1998</v>
      </c>
      <c r="B11" s="195" t="s">
        <v>415</v>
      </c>
      <c r="C11" s="195" t="s">
        <v>415</v>
      </c>
      <c r="D11" s="195" t="s">
        <v>415</v>
      </c>
    </row>
    <row r="12" spans="1:7" s="52" customFormat="1" ht="20.100000000000001" customHeight="1" x14ac:dyDescent="0.25">
      <c r="A12" s="51">
        <v>1999</v>
      </c>
      <c r="B12" s="195" t="s">
        <v>415</v>
      </c>
      <c r="C12" s="195" t="s">
        <v>415</v>
      </c>
      <c r="D12" s="195" t="s">
        <v>415</v>
      </c>
    </row>
    <row r="13" spans="1:7" s="52" customFormat="1" ht="20.100000000000001" customHeight="1" x14ac:dyDescent="0.25">
      <c r="A13" s="51">
        <v>2000</v>
      </c>
      <c r="B13" s="195" t="s">
        <v>415</v>
      </c>
      <c r="C13" s="195" t="s">
        <v>415</v>
      </c>
      <c r="D13" s="195" t="s">
        <v>415</v>
      </c>
    </row>
    <row r="14" spans="1:7" s="52" customFormat="1" ht="20.100000000000001" customHeight="1" x14ac:dyDescent="0.25">
      <c r="A14" s="51">
        <v>2001</v>
      </c>
      <c r="B14" s="55" t="s">
        <v>176</v>
      </c>
      <c r="C14" s="195" t="s">
        <v>415</v>
      </c>
      <c r="D14" s="55" t="s">
        <v>176</v>
      </c>
    </row>
    <row r="15" spans="1:7" s="52" customFormat="1" ht="20.100000000000001" customHeight="1" x14ac:dyDescent="0.25">
      <c r="A15" s="51">
        <v>2002</v>
      </c>
      <c r="B15" s="55" t="s">
        <v>176</v>
      </c>
      <c r="C15" s="195" t="s">
        <v>415</v>
      </c>
      <c r="D15" s="55" t="s">
        <v>176</v>
      </c>
    </row>
    <row r="16" spans="1:7" s="52" customFormat="1" ht="20.100000000000001" customHeight="1" x14ac:dyDescent="0.25">
      <c r="A16" s="51">
        <v>2003</v>
      </c>
      <c r="B16" s="55" t="s">
        <v>184</v>
      </c>
      <c r="C16" s="195" t="s">
        <v>415</v>
      </c>
      <c r="D16" s="55" t="s">
        <v>184</v>
      </c>
    </row>
    <row r="17" spans="1:4" s="52" customFormat="1" ht="20.100000000000001" customHeight="1" x14ac:dyDescent="0.25">
      <c r="A17" s="51">
        <v>2004</v>
      </c>
      <c r="B17" s="55" t="s">
        <v>184</v>
      </c>
      <c r="C17" s="195" t="s">
        <v>415</v>
      </c>
      <c r="D17" s="55" t="s">
        <v>184</v>
      </c>
    </row>
    <row r="18" spans="1:4" s="52" customFormat="1" ht="20.100000000000001" customHeight="1" x14ac:dyDescent="0.25">
      <c r="A18" s="51">
        <v>2005</v>
      </c>
      <c r="B18" s="55" t="s">
        <v>192</v>
      </c>
      <c r="C18" s="195" t="s">
        <v>415</v>
      </c>
      <c r="D18" s="55" t="s">
        <v>190</v>
      </c>
    </row>
    <row r="19" spans="1:4" s="52" customFormat="1" ht="20.100000000000001" customHeight="1" x14ac:dyDescent="0.25">
      <c r="A19" s="51">
        <v>2006</v>
      </c>
      <c r="B19" s="55" t="s">
        <v>205</v>
      </c>
      <c r="C19" s="195" t="s">
        <v>415</v>
      </c>
      <c r="D19" s="55" t="s">
        <v>205</v>
      </c>
    </row>
    <row r="20" spans="1:4" s="52" customFormat="1" ht="20.100000000000001" customHeight="1" x14ac:dyDescent="0.25">
      <c r="A20" s="51">
        <v>2007</v>
      </c>
      <c r="B20" s="55" t="s">
        <v>194</v>
      </c>
      <c r="C20" s="195" t="s">
        <v>415</v>
      </c>
      <c r="D20" s="55" t="s">
        <v>194</v>
      </c>
    </row>
    <row r="21" spans="1:4" s="52" customFormat="1" ht="20.100000000000001" customHeight="1" x14ac:dyDescent="0.25">
      <c r="A21" s="51">
        <v>2008</v>
      </c>
      <c r="B21" s="55" t="s">
        <v>205</v>
      </c>
      <c r="C21" s="195" t="s">
        <v>415</v>
      </c>
      <c r="D21" s="55" t="s">
        <v>205</v>
      </c>
    </row>
    <row r="22" spans="1:4" s="52" customFormat="1" ht="20.100000000000001" customHeight="1" x14ac:dyDescent="0.25">
      <c r="A22" s="51">
        <v>2009</v>
      </c>
      <c r="B22" s="55" t="s">
        <v>192</v>
      </c>
      <c r="C22" s="195" t="s">
        <v>415</v>
      </c>
      <c r="D22" s="55" t="s">
        <v>205</v>
      </c>
    </row>
    <row r="23" spans="1:4" s="52" customFormat="1" ht="20.100000000000001" customHeight="1" x14ac:dyDescent="0.25">
      <c r="A23" s="51">
        <v>2010</v>
      </c>
      <c r="B23" s="55" t="s">
        <v>190</v>
      </c>
      <c r="C23" s="195" t="s">
        <v>415</v>
      </c>
      <c r="D23" s="55" t="s">
        <v>190</v>
      </c>
    </row>
    <row r="24" spans="1:4" s="52" customFormat="1" ht="20.100000000000001" customHeight="1" x14ac:dyDescent="0.25">
      <c r="A24" s="51"/>
      <c r="B24" s="317" t="s">
        <v>289</v>
      </c>
      <c r="C24" s="317"/>
      <c r="D24" s="317"/>
    </row>
    <row r="25" spans="1:4" s="52" customFormat="1" ht="20.100000000000001" customHeight="1" x14ac:dyDescent="0.25">
      <c r="A25" s="51"/>
      <c r="B25" s="55"/>
      <c r="C25" s="55"/>
      <c r="D25" s="55"/>
    </row>
    <row r="26" spans="1:4" s="52" customFormat="1" ht="20.100000000000001" customHeight="1" x14ac:dyDescent="0.25">
      <c r="A26" s="51"/>
      <c r="B26" s="55"/>
      <c r="C26" s="55"/>
      <c r="D26" s="55"/>
    </row>
    <row r="27" spans="1:4" s="52" customFormat="1" ht="20.100000000000001" customHeight="1" x14ac:dyDescent="0.25">
      <c r="A27" s="51"/>
      <c r="B27" s="55"/>
      <c r="C27" s="55"/>
      <c r="D27" s="55"/>
    </row>
    <row r="28" spans="1:4" s="52" customFormat="1" ht="20.100000000000001" customHeight="1" x14ac:dyDescent="0.25">
      <c r="A28" s="51"/>
      <c r="B28" s="55"/>
      <c r="C28" s="55"/>
      <c r="D28" s="55"/>
    </row>
    <row r="29" spans="1:4" s="52" customFormat="1" ht="20.100000000000001" customHeight="1" x14ac:dyDescent="0.25">
      <c r="A29" s="51"/>
      <c r="B29" s="55"/>
      <c r="C29" s="55"/>
      <c r="D29" s="55"/>
    </row>
    <row r="30" spans="1:4" s="52" customFormat="1" ht="20.100000000000001" customHeight="1" x14ac:dyDescent="0.25">
      <c r="A30" s="51"/>
      <c r="B30" s="55"/>
      <c r="C30" s="55"/>
      <c r="D30" s="55"/>
    </row>
    <row r="31" spans="1:4" s="52" customFormat="1" ht="20.100000000000001" customHeight="1" x14ac:dyDescent="0.25">
      <c r="A31" s="51"/>
      <c r="B31" s="55"/>
      <c r="C31" s="55"/>
    </row>
    <row r="32" spans="1:4" s="52" customFormat="1" ht="20.100000000000001" customHeight="1" x14ac:dyDescent="0.25">
      <c r="A32" s="51"/>
      <c r="B32" s="55"/>
      <c r="C32" s="55"/>
    </row>
    <row r="33" spans="1:3" s="52" customFormat="1" ht="20.100000000000001" customHeight="1" x14ac:dyDescent="0.25">
      <c r="A33" s="51"/>
      <c r="B33" s="55"/>
      <c r="C33" s="55"/>
    </row>
    <row r="34" spans="1:3" s="52" customFormat="1" ht="20.100000000000001" customHeight="1" x14ac:dyDescent="0.25">
      <c r="A34" s="51"/>
      <c r="B34" s="55"/>
      <c r="C34" s="55"/>
    </row>
    <row r="35" spans="1:3" s="52" customFormat="1" ht="20.100000000000001" customHeight="1" x14ac:dyDescent="0.25">
      <c r="A35" s="51"/>
      <c r="B35" s="55"/>
      <c r="C35" s="55"/>
    </row>
    <row r="36" spans="1:3" s="52" customFormat="1" ht="20.100000000000001" customHeight="1" x14ac:dyDescent="0.25">
      <c r="A36" s="51"/>
      <c r="B36" s="55"/>
      <c r="C36" s="55"/>
    </row>
    <row r="37" spans="1:3" s="52" customFormat="1" ht="20.100000000000001" customHeight="1" x14ac:dyDescent="0.25">
      <c r="A37" s="51"/>
      <c r="B37" s="55"/>
      <c r="C37" s="55"/>
    </row>
    <row r="38" spans="1:3" s="52" customFormat="1" ht="20.100000000000001" customHeight="1" x14ac:dyDescent="0.25">
      <c r="A38" s="51"/>
      <c r="B38" s="55"/>
      <c r="C38" s="55"/>
    </row>
    <row r="39" spans="1:3" s="52" customFormat="1" ht="20.100000000000001" customHeight="1" x14ac:dyDescent="0.25">
      <c r="A39" s="51"/>
      <c r="B39" s="55"/>
      <c r="C39" s="55"/>
    </row>
    <row r="40" spans="1:3" s="52" customFormat="1" ht="20.100000000000001" customHeight="1" x14ac:dyDescent="0.25">
      <c r="A40" s="51"/>
      <c r="B40" s="55"/>
      <c r="C40" s="55"/>
    </row>
    <row r="41" spans="1:3" s="52" customFormat="1" ht="20.100000000000001" customHeight="1" x14ac:dyDescent="0.25">
      <c r="A41" s="51"/>
      <c r="B41" s="55"/>
      <c r="C41" s="55"/>
    </row>
    <row r="42" spans="1:3" s="52" customFormat="1" ht="20.100000000000001" customHeight="1" x14ac:dyDescent="0.25">
      <c r="A42" s="51"/>
      <c r="B42" s="55"/>
      <c r="C42" s="55"/>
    </row>
    <row r="43" spans="1:3" s="52" customFormat="1" ht="20.100000000000001" customHeight="1" x14ac:dyDescent="0.25">
      <c r="A43" s="51"/>
      <c r="B43" s="55"/>
      <c r="C43" s="55"/>
    </row>
    <row r="44" spans="1:3" s="52" customFormat="1" ht="20.100000000000001" customHeight="1" x14ac:dyDescent="0.25">
      <c r="A44" s="51"/>
      <c r="B44" s="55"/>
      <c r="C44" s="55"/>
    </row>
    <row r="45" spans="1:3" s="52" customFormat="1" ht="20.100000000000001" customHeight="1" x14ac:dyDescent="0.25">
      <c r="A45" s="51"/>
      <c r="B45" s="55"/>
      <c r="C45" s="55"/>
    </row>
    <row r="46" spans="1:3" s="52" customFormat="1" ht="20.100000000000001" customHeight="1" x14ac:dyDescent="0.25">
      <c r="A46" s="51"/>
      <c r="B46" s="55"/>
      <c r="C46" s="55"/>
    </row>
    <row r="47" spans="1:3" s="52" customFormat="1" ht="20.100000000000001" customHeight="1" x14ac:dyDescent="0.25">
      <c r="A47" s="51"/>
      <c r="B47" s="55"/>
      <c r="C47" s="55"/>
    </row>
    <row r="48" spans="1:3" s="52" customFormat="1" ht="20.100000000000001" customHeight="1" x14ac:dyDescent="0.25">
      <c r="A48" s="51"/>
      <c r="B48" s="55"/>
      <c r="C48" s="55"/>
    </row>
    <row r="49" spans="1:3" s="53" customFormat="1" ht="20.100000000000001" customHeight="1" x14ac:dyDescent="0.25">
      <c r="A49" s="51"/>
      <c r="B49" s="54"/>
      <c r="C49" s="54"/>
    </row>
    <row r="50" spans="1:3" s="53" customFormat="1" ht="20.100000000000001" customHeight="1" x14ac:dyDescent="0.25">
      <c r="A50" s="51"/>
      <c r="B50" s="54"/>
      <c r="C50" s="54"/>
    </row>
    <row r="51" spans="1:3" s="52" customFormat="1" ht="20.100000000000001" customHeight="1" x14ac:dyDescent="0.25">
      <c r="A51" s="51"/>
      <c r="B51" s="55"/>
      <c r="C51" s="55"/>
    </row>
    <row r="52" spans="1:3" s="52" customFormat="1" ht="20.100000000000001" customHeight="1" x14ac:dyDescent="0.25">
      <c r="A52" s="51"/>
      <c r="B52" s="55"/>
      <c r="C52" s="55"/>
    </row>
    <row r="53" spans="1:3" s="52" customFormat="1" ht="20.100000000000001" customHeight="1" x14ac:dyDescent="0.25">
      <c r="A53" s="51"/>
      <c r="B53" s="55"/>
      <c r="C53" s="55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</sheetData>
  <mergeCells count="2">
    <mergeCell ref="B4:C4"/>
    <mergeCell ref="B24:D24"/>
  </mergeCells>
  <hyperlinks>
    <hyperlink ref="C1" location="'Competitions Dashboard'!A1" display=" COMPETITIONS DASHBOARD" xr:uid="{3A5D5669-91AF-43D3-B4D6-56EB0DDD6C69}"/>
    <hyperlink ref="D1" location="'Statistics Overview'!A1" display="STATISTICS OVERVIEW" xr:uid="{99F88F50-0A6D-41AE-8ECA-32668F5A7133}"/>
  </hyperlinks>
  <pageMargins left="0.70866141732283472" right="0.70866141732283472" top="0.74803149606299213" bottom="0.74803149606299213" header="0.31496062992125984" footer="0.31496062992125984"/>
  <pageSetup scale="8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A9472-B18A-433F-8336-39722D787A70}">
  <dimension ref="A1:G75"/>
  <sheetViews>
    <sheetView showGridLines="0" workbookViewId="0">
      <selection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s="117" customFormat="1" ht="15" customHeight="1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  <c r="F2" s="130"/>
      <c r="G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38.25" customHeight="1" x14ac:dyDescent="0.3">
      <c r="A4" s="49"/>
      <c r="B4" s="312" t="s">
        <v>845</v>
      </c>
      <c r="C4" s="312"/>
      <c r="D4" s="90"/>
      <c r="E4" s="101"/>
      <c r="F4" s="89"/>
      <c r="G4" s="89"/>
    </row>
    <row r="5" spans="1:7" ht="9.9499999999999993" customHeight="1" x14ac:dyDescent="0.3">
      <c r="A5" s="49"/>
      <c r="D5" s="47"/>
      <c r="E5" s="101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1991</v>
      </c>
      <c r="B7" s="54" t="s">
        <v>176</v>
      </c>
      <c r="C7" s="195" t="s">
        <v>415</v>
      </c>
      <c r="D7" s="52" t="s">
        <v>176</v>
      </c>
    </row>
    <row r="8" spans="1:7" s="52" customFormat="1" ht="20.100000000000001" customHeight="1" x14ac:dyDescent="0.25">
      <c r="A8" s="51">
        <v>1992</v>
      </c>
      <c r="B8" s="55" t="s">
        <v>176</v>
      </c>
      <c r="C8" s="195" t="s">
        <v>415</v>
      </c>
      <c r="D8" s="52" t="s">
        <v>174</v>
      </c>
    </row>
    <row r="9" spans="1:7" s="52" customFormat="1" ht="20.100000000000001" customHeight="1" x14ac:dyDescent="0.25">
      <c r="A9" s="51">
        <v>1993</v>
      </c>
      <c r="B9" s="55" t="s">
        <v>65</v>
      </c>
      <c r="C9" s="195" t="s">
        <v>415</v>
      </c>
      <c r="D9" s="52" t="s">
        <v>65</v>
      </c>
    </row>
    <row r="10" spans="1:7" s="52" customFormat="1" ht="20.100000000000001" customHeight="1" x14ac:dyDescent="0.25">
      <c r="A10" s="51"/>
      <c r="B10" s="317" t="s">
        <v>289</v>
      </c>
      <c r="C10" s="317"/>
      <c r="D10" s="317"/>
    </row>
    <row r="11" spans="1:7" s="52" customFormat="1" ht="20.100000000000001" customHeight="1" x14ac:dyDescent="0.25">
      <c r="A11" s="51"/>
      <c r="B11" s="55"/>
      <c r="C11" s="55"/>
      <c r="D11" s="55"/>
    </row>
    <row r="12" spans="1:7" s="52" customFormat="1" ht="20.100000000000001" customHeight="1" x14ac:dyDescent="0.25">
      <c r="A12" s="51"/>
      <c r="B12" s="55"/>
      <c r="C12" s="55"/>
      <c r="D12" s="55"/>
    </row>
    <row r="13" spans="1:7" s="52" customFormat="1" ht="20.100000000000001" customHeight="1" x14ac:dyDescent="0.25">
      <c r="A13" s="51"/>
      <c r="B13" s="55"/>
      <c r="C13" s="55"/>
      <c r="D13" s="55"/>
    </row>
    <row r="14" spans="1:7" s="52" customFormat="1" ht="20.100000000000001" customHeight="1" x14ac:dyDescent="0.25">
      <c r="A14" s="51"/>
      <c r="B14" s="55"/>
      <c r="C14" s="55"/>
      <c r="D14" s="55"/>
    </row>
    <row r="15" spans="1:7" s="52" customFormat="1" ht="20.100000000000001" customHeight="1" x14ac:dyDescent="0.25">
      <c r="A15" s="51"/>
      <c r="B15" s="55"/>
      <c r="C15" s="55"/>
      <c r="D15" s="55"/>
    </row>
    <row r="16" spans="1:7" s="52" customFormat="1" ht="20.100000000000001" customHeight="1" x14ac:dyDescent="0.25">
      <c r="A16" s="51"/>
      <c r="B16" s="55"/>
      <c r="C16" s="55"/>
      <c r="D16" s="55"/>
    </row>
    <row r="17" spans="1:3" s="52" customFormat="1" ht="20.100000000000001" customHeight="1" x14ac:dyDescent="0.25">
      <c r="A17" s="51"/>
      <c r="B17" s="55"/>
      <c r="C17" s="55"/>
    </row>
    <row r="18" spans="1:3" s="52" customFormat="1" ht="20.100000000000001" customHeight="1" x14ac:dyDescent="0.25">
      <c r="A18" s="51"/>
      <c r="B18" s="55"/>
      <c r="C18" s="55"/>
    </row>
    <row r="19" spans="1:3" s="52" customFormat="1" ht="20.100000000000001" customHeight="1" x14ac:dyDescent="0.25">
      <c r="A19" s="51"/>
      <c r="B19" s="55"/>
      <c r="C19" s="55"/>
    </row>
    <row r="20" spans="1:3" s="52" customFormat="1" ht="20.100000000000001" customHeight="1" x14ac:dyDescent="0.25">
      <c r="A20" s="51"/>
      <c r="B20" s="55"/>
      <c r="C20" s="55"/>
    </row>
    <row r="21" spans="1:3" s="52" customFormat="1" ht="20.100000000000001" customHeight="1" x14ac:dyDescent="0.25">
      <c r="A21" s="51"/>
      <c r="B21" s="55"/>
      <c r="C21" s="55"/>
    </row>
    <row r="22" spans="1:3" s="52" customFormat="1" ht="20.100000000000001" customHeight="1" x14ac:dyDescent="0.25">
      <c r="A22" s="51"/>
      <c r="B22" s="55"/>
      <c r="C22" s="55"/>
    </row>
    <row r="23" spans="1:3" s="52" customFormat="1" ht="20.100000000000001" customHeight="1" x14ac:dyDescent="0.25">
      <c r="A23" s="51"/>
      <c r="B23" s="55"/>
      <c r="C23" s="55"/>
    </row>
    <row r="24" spans="1:3" s="52" customFormat="1" ht="20.100000000000001" customHeight="1" x14ac:dyDescent="0.25">
      <c r="A24" s="51"/>
      <c r="B24" s="55"/>
      <c r="C24" s="55"/>
    </row>
    <row r="25" spans="1:3" s="52" customFormat="1" ht="20.100000000000001" customHeight="1" x14ac:dyDescent="0.25">
      <c r="A25" s="51"/>
      <c r="B25" s="55"/>
      <c r="C25" s="55"/>
    </row>
    <row r="26" spans="1:3" s="52" customFormat="1" ht="20.100000000000001" customHeight="1" x14ac:dyDescent="0.25">
      <c r="A26" s="51"/>
      <c r="B26" s="55"/>
      <c r="C26" s="55"/>
    </row>
    <row r="27" spans="1:3" s="52" customFormat="1" ht="20.100000000000001" customHeight="1" x14ac:dyDescent="0.25">
      <c r="A27" s="51"/>
      <c r="B27" s="55"/>
      <c r="C27" s="55"/>
    </row>
    <row r="28" spans="1:3" s="52" customFormat="1" ht="20.100000000000001" customHeight="1" x14ac:dyDescent="0.25">
      <c r="A28" s="51"/>
      <c r="B28" s="55"/>
      <c r="C28" s="55"/>
    </row>
    <row r="29" spans="1:3" s="52" customFormat="1" ht="20.100000000000001" customHeight="1" x14ac:dyDescent="0.25">
      <c r="A29" s="51"/>
      <c r="B29" s="55"/>
      <c r="C29" s="55"/>
    </row>
    <row r="30" spans="1:3" s="52" customFormat="1" ht="20.100000000000001" customHeight="1" x14ac:dyDescent="0.25">
      <c r="A30" s="51"/>
      <c r="B30" s="55"/>
      <c r="C30" s="55"/>
    </row>
    <row r="31" spans="1:3" s="52" customFormat="1" ht="20.100000000000001" customHeight="1" x14ac:dyDescent="0.25">
      <c r="A31" s="51"/>
      <c r="B31" s="55"/>
      <c r="C31" s="55"/>
    </row>
    <row r="32" spans="1:3" s="52" customFormat="1" ht="20.100000000000001" customHeight="1" x14ac:dyDescent="0.25">
      <c r="A32" s="51"/>
      <c r="B32" s="55"/>
      <c r="C32" s="55"/>
    </row>
    <row r="33" spans="1:3" s="52" customFormat="1" ht="20.100000000000001" customHeight="1" x14ac:dyDescent="0.25">
      <c r="A33" s="51"/>
      <c r="B33" s="55"/>
      <c r="C33" s="55"/>
    </row>
    <row r="34" spans="1:3" s="52" customFormat="1" ht="20.100000000000001" customHeight="1" x14ac:dyDescent="0.25">
      <c r="A34" s="51"/>
      <c r="B34" s="55"/>
      <c r="C34" s="55"/>
    </row>
    <row r="35" spans="1:3" s="53" customFormat="1" ht="20.100000000000001" customHeight="1" x14ac:dyDescent="0.25">
      <c r="A35" s="51"/>
      <c r="B35" s="54"/>
      <c r="C35" s="54"/>
    </row>
    <row r="36" spans="1:3" s="53" customFormat="1" ht="20.100000000000001" customHeight="1" x14ac:dyDescent="0.25">
      <c r="A36" s="51"/>
      <c r="B36" s="54"/>
      <c r="C36" s="54"/>
    </row>
    <row r="37" spans="1:3" s="52" customFormat="1" ht="20.100000000000001" customHeight="1" x14ac:dyDescent="0.25">
      <c r="A37" s="51"/>
      <c r="B37" s="55"/>
      <c r="C37" s="55"/>
    </row>
    <row r="38" spans="1:3" s="52" customFormat="1" ht="20.100000000000001" customHeight="1" x14ac:dyDescent="0.25">
      <c r="A38" s="51"/>
      <c r="B38" s="55"/>
      <c r="C38" s="55"/>
    </row>
    <row r="39" spans="1:3" s="52" customFormat="1" ht="20.100000000000001" customHeight="1" x14ac:dyDescent="0.25">
      <c r="A39" s="51"/>
      <c r="B39" s="55"/>
      <c r="C39" s="55"/>
    </row>
    <row r="40" spans="1:3" s="52" customFormat="1" ht="20.100000000000001" customHeight="1" x14ac:dyDescent="0.25">
      <c r="A40" s="51"/>
      <c r="B40" s="55"/>
      <c r="C40" s="55"/>
    </row>
    <row r="41" spans="1:3" s="52" customFormat="1" ht="20.100000000000001" customHeight="1" x14ac:dyDescent="0.25">
      <c r="A41" s="51"/>
      <c r="B41" s="55"/>
      <c r="C41" s="55"/>
    </row>
    <row r="42" spans="1:3" s="52" customFormat="1" ht="20.100000000000001" customHeight="1" x14ac:dyDescent="0.25">
      <c r="A42" s="51"/>
      <c r="B42" s="55"/>
      <c r="C42" s="55"/>
    </row>
    <row r="43" spans="1:3" s="52" customFormat="1" ht="20.100000000000001" customHeight="1" x14ac:dyDescent="0.25">
      <c r="A43" s="51"/>
      <c r="B43" s="55"/>
      <c r="C43" s="55"/>
    </row>
    <row r="44" spans="1:3" s="52" customFormat="1" ht="20.100000000000001" customHeight="1" x14ac:dyDescent="0.25">
      <c r="A44" s="51"/>
      <c r="B44" s="55"/>
      <c r="C44" s="55"/>
    </row>
    <row r="45" spans="1:3" s="52" customFormat="1" ht="20.100000000000001" customHeight="1" x14ac:dyDescent="0.25">
      <c r="A45" s="51"/>
      <c r="B45" s="55"/>
      <c r="C45" s="55"/>
    </row>
    <row r="46" spans="1:3" s="52" customFormat="1" ht="20.100000000000001" customHeight="1" x14ac:dyDescent="0.25">
      <c r="A46" s="51"/>
      <c r="B46" s="55"/>
      <c r="C46" s="55"/>
    </row>
    <row r="47" spans="1:3" s="52" customFormat="1" ht="20.100000000000001" customHeight="1" x14ac:dyDescent="0.25">
      <c r="A47" s="51"/>
      <c r="B47" s="55"/>
      <c r="C47" s="55"/>
    </row>
    <row r="48" spans="1:3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2" customFormat="1" ht="20.100000000000001" customHeight="1" x14ac:dyDescent="0.25">
      <c r="A52" s="51"/>
      <c r="B52" s="55"/>
      <c r="C52" s="55"/>
    </row>
    <row r="53" spans="1:3" s="52" customFormat="1" ht="20.100000000000001" customHeight="1" x14ac:dyDescent="0.25">
      <c r="A53" s="51"/>
      <c r="B53" s="55"/>
      <c r="C53" s="55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</sheetData>
  <mergeCells count="2">
    <mergeCell ref="B4:C4"/>
    <mergeCell ref="B10:D10"/>
  </mergeCells>
  <hyperlinks>
    <hyperlink ref="C1" location="'Competitions Dashboard'!A1" display=" COMPETITIONS DASHBOARD" xr:uid="{D338C7E2-D02A-47C4-A463-573F2CF2213B}"/>
    <hyperlink ref="D1" location="'Statistics Overview'!A1" display="STATISTICS OVERVIEW" xr:uid="{718A5B43-35D5-439D-BA48-0DF5BAD479B0}"/>
  </hyperlink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FCAD0-F3DA-4E2D-9A56-1A670095B789}">
  <dimension ref="A1:G89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290</v>
      </c>
      <c r="C4" s="312"/>
      <c r="D4" s="90"/>
      <c r="E4" s="101"/>
      <c r="F4" s="89"/>
      <c r="G4" s="89"/>
    </row>
    <row r="5" spans="1:7" ht="9.9499999999999993" customHeight="1" x14ac:dyDescent="0.3">
      <c r="A5" s="49"/>
      <c r="D5" s="47"/>
      <c r="E5" s="101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1998</v>
      </c>
      <c r="B7" s="54" t="s">
        <v>186</v>
      </c>
      <c r="C7" s="195" t="s">
        <v>415</v>
      </c>
      <c r="D7" s="52" t="s">
        <v>269</v>
      </c>
    </row>
    <row r="8" spans="1:7" s="52" customFormat="1" ht="20.100000000000001" customHeight="1" x14ac:dyDescent="0.25">
      <c r="A8" s="51">
        <v>1999</v>
      </c>
      <c r="B8" s="55" t="s">
        <v>194</v>
      </c>
      <c r="C8" s="195" t="s">
        <v>415</v>
      </c>
      <c r="D8" s="52" t="s">
        <v>194</v>
      </c>
    </row>
    <row r="9" spans="1:7" s="52" customFormat="1" ht="20.100000000000001" customHeight="1" x14ac:dyDescent="0.25">
      <c r="A9" s="51">
        <v>2000</v>
      </c>
      <c r="B9" s="55" t="s">
        <v>194</v>
      </c>
      <c r="C9" s="195" t="s">
        <v>415</v>
      </c>
      <c r="D9" s="52" t="s">
        <v>194</v>
      </c>
    </row>
    <row r="10" spans="1:7" s="52" customFormat="1" ht="20.100000000000001" customHeight="1" x14ac:dyDescent="0.25">
      <c r="A10" s="51">
        <v>2001</v>
      </c>
      <c r="B10" s="55" t="s">
        <v>186</v>
      </c>
      <c r="C10" s="195" t="s">
        <v>415</v>
      </c>
      <c r="D10" s="52" t="s">
        <v>194</v>
      </c>
    </row>
    <row r="11" spans="1:7" s="52" customFormat="1" ht="20.100000000000001" customHeight="1" x14ac:dyDescent="0.25">
      <c r="A11" s="51">
        <v>2002</v>
      </c>
      <c r="B11" s="55" t="s">
        <v>186</v>
      </c>
      <c r="C11" s="195" t="s">
        <v>415</v>
      </c>
      <c r="D11" s="52" t="s">
        <v>194</v>
      </c>
    </row>
    <row r="12" spans="1:7" s="52" customFormat="1" ht="20.100000000000001" customHeight="1" x14ac:dyDescent="0.25">
      <c r="A12" s="51">
        <v>2003</v>
      </c>
      <c r="B12" s="55" t="s">
        <v>186</v>
      </c>
      <c r="C12" s="195" t="s">
        <v>415</v>
      </c>
      <c r="D12" s="55" t="s">
        <v>186</v>
      </c>
    </row>
    <row r="13" spans="1:7" s="52" customFormat="1" ht="20.100000000000001" customHeight="1" x14ac:dyDescent="0.25">
      <c r="A13" s="51">
        <v>2004</v>
      </c>
      <c r="B13" s="55" t="s">
        <v>178</v>
      </c>
      <c r="C13" s="195" t="s">
        <v>415</v>
      </c>
      <c r="D13" s="55" t="s">
        <v>178</v>
      </c>
    </row>
    <row r="14" spans="1:7" s="52" customFormat="1" ht="20.100000000000001" customHeight="1" x14ac:dyDescent="0.25">
      <c r="A14" s="51">
        <v>2005</v>
      </c>
      <c r="B14" s="55" t="s">
        <v>178</v>
      </c>
      <c r="C14" s="195" t="s">
        <v>415</v>
      </c>
      <c r="D14" s="55" t="s">
        <v>65</v>
      </c>
    </row>
    <row r="15" spans="1:7" s="52" customFormat="1" ht="20.100000000000001" customHeight="1" x14ac:dyDescent="0.25">
      <c r="A15" s="51">
        <v>2006</v>
      </c>
      <c r="B15" s="55" t="s">
        <v>194</v>
      </c>
      <c r="C15" s="195" t="s">
        <v>415</v>
      </c>
      <c r="D15" s="55" t="s">
        <v>194</v>
      </c>
    </row>
    <row r="16" spans="1:7" s="52" customFormat="1" ht="20.100000000000001" customHeight="1" x14ac:dyDescent="0.25">
      <c r="A16" s="51">
        <v>2007</v>
      </c>
      <c r="B16" s="55" t="s">
        <v>190</v>
      </c>
      <c r="C16" s="195" t="s">
        <v>415</v>
      </c>
      <c r="D16" s="55" t="s">
        <v>178</v>
      </c>
    </row>
    <row r="17" spans="1:4" s="52" customFormat="1" ht="20.100000000000001" customHeight="1" x14ac:dyDescent="0.25">
      <c r="A17" s="51"/>
      <c r="B17" s="317" t="s">
        <v>289</v>
      </c>
      <c r="C17" s="317"/>
      <c r="D17" s="317"/>
    </row>
    <row r="18" spans="1:4" s="52" customFormat="1" ht="20.100000000000001" customHeight="1" x14ac:dyDescent="0.25">
      <c r="A18" s="51"/>
      <c r="B18" s="55"/>
      <c r="C18" s="55"/>
      <c r="D18" s="55"/>
    </row>
    <row r="19" spans="1:4" s="52" customFormat="1" ht="20.100000000000001" customHeight="1" x14ac:dyDescent="0.25">
      <c r="A19" s="51"/>
      <c r="B19" s="55"/>
      <c r="C19" s="55"/>
      <c r="D19" s="55"/>
    </row>
    <row r="20" spans="1:4" s="52" customFormat="1" ht="20.100000000000001" customHeight="1" x14ac:dyDescent="0.25">
      <c r="A20" s="51"/>
      <c r="B20" s="55"/>
      <c r="C20" s="55"/>
      <c r="D20" s="55"/>
    </row>
    <row r="21" spans="1:4" s="52" customFormat="1" ht="20.100000000000001" customHeight="1" x14ac:dyDescent="0.25">
      <c r="A21" s="51"/>
      <c r="B21" s="55"/>
      <c r="C21" s="55"/>
      <c r="D21" s="55"/>
    </row>
    <row r="22" spans="1:4" s="52" customFormat="1" ht="20.100000000000001" customHeight="1" x14ac:dyDescent="0.25">
      <c r="A22" s="51"/>
      <c r="B22" s="55"/>
      <c r="C22" s="55"/>
      <c r="D22" s="55"/>
    </row>
    <row r="23" spans="1:4" s="52" customFormat="1" ht="20.100000000000001" customHeight="1" x14ac:dyDescent="0.25">
      <c r="A23" s="51"/>
      <c r="B23" s="55"/>
      <c r="C23" s="55"/>
      <c r="D23" s="55"/>
    </row>
    <row r="24" spans="1:4" s="52" customFormat="1" ht="20.100000000000001" customHeight="1" x14ac:dyDescent="0.25">
      <c r="A24" s="51"/>
      <c r="B24" s="55"/>
      <c r="C24" s="55"/>
      <c r="D24" s="55"/>
    </row>
    <row r="25" spans="1:4" s="52" customFormat="1" ht="20.100000000000001" customHeight="1" x14ac:dyDescent="0.25">
      <c r="A25" s="51"/>
      <c r="B25" s="55"/>
      <c r="C25" s="55"/>
      <c r="D25" s="55"/>
    </row>
    <row r="26" spans="1:4" s="52" customFormat="1" ht="20.100000000000001" customHeight="1" x14ac:dyDescent="0.25">
      <c r="A26" s="51"/>
      <c r="B26" s="55"/>
      <c r="C26" s="55"/>
      <c r="D26" s="55"/>
    </row>
    <row r="27" spans="1:4" s="52" customFormat="1" ht="20.100000000000001" customHeight="1" x14ac:dyDescent="0.25">
      <c r="A27" s="51"/>
      <c r="B27" s="55"/>
      <c r="C27" s="55"/>
      <c r="D27" s="55"/>
    </row>
    <row r="28" spans="1:4" s="52" customFormat="1" ht="20.100000000000001" customHeight="1" x14ac:dyDescent="0.25">
      <c r="A28" s="51"/>
      <c r="B28" s="55"/>
      <c r="C28" s="55"/>
      <c r="D28" s="55"/>
    </row>
    <row r="29" spans="1:4" s="52" customFormat="1" ht="20.100000000000001" customHeight="1" x14ac:dyDescent="0.25">
      <c r="A29" s="51"/>
      <c r="B29" s="55"/>
      <c r="C29" s="55"/>
      <c r="D29" s="55"/>
    </row>
    <row r="30" spans="1:4" s="52" customFormat="1" ht="20.100000000000001" customHeight="1" x14ac:dyDescent="0.25">
      <c r="A30" s="51"/>
      <c r="B30" s="55"/>
      <c r="C30" s="55"/>
      <c r="D30" s="55"/>
    </row>
    <row r="31" spans="1:4" s="52" customFormat="1" ht="20.100000000000001" customHeight="1" x14ac:dyDescent="0.25">
      <c r="A31" s="51"/>
      <c r="B31" s="55"/>
      <c r="C31" s="55"/>
    </row>
    <row r="32" spans="1:4" s="52" customFormat="1" ht="20.100000000000001" customHeight="1" x14ac:dyDescent="0.25">
      <c r="A32" s="51"/>
      <c r="B32" s="55"/>
      <c r="C32" s="55"/>
    </row>
    <row r="33" spans="1:3" s="52" customFormat="1" ht="20.100000000000001" customHeight="1" x14ac:dyDescent="0.25">
      <c r="A33" s="51"/>
      <c r="B33" s="55"/>
      <c r="C33" s="55"/>
    </row>
    <row r="34" spans="1:3" s="52" customFormat="1" ht="20.100000000000001" customHeight="1" x14ac:dyDescent="0.25">
      <c r="A34" s="51"/>
      <c r="B34" s="55"/>
      <c r="C34" s="55"/>
    </row>
    <row r="35" spans="1:3" s="52" customFormat="1" ht="20.100000000000001" customHeight="1" x14ac:dyDescent="0.25">
      <c r="A35" s="51"/>
      <c r="B35" s="55"/>
      <c r="C35" s="55"/>
    </row>
    <row r="36" spans="1:3" s="52" customFormat="1" ht="20.100000000000001" customHeight="1" x14ac:dyDescent="0.25">
      <c r="A36" s="51"/>
      <c r="B36" s="55"/>
      <c r="C36" s="55"/>
    </row>
    <row r="37" spans="1:3" s="52" customFormat="1" ht="20.100000000000001" customHeight="1" x14ac:dyDescent="0.25">
      <c r="A37" s="51"/>
      <c r="B37" s="55"/>
      <c r="C37" s="55"/>
    </row>
    <row r="38" spans="1:3" s="52" customFormat="1" ht="20.100000000000001" customHeight="1" x14ac:dyDescent="0.25">
      <c r="A38" s="51"/>
      <c r="B38" s="55"/>
      <c r="C38" s="55"/>
    </row>
    <row r="39" spans="1:3" s="52" customFormat="1" ht="20.100000000000001" customHeight="1" x14ac:dyDescent="0.25">
      <c r="A39" s="51"/>
      <c r="B39" s="55"/>
      <c r="C39" s="55"/>
    </row>
    <row r="40" spans="1:3" s="52" customFormat="1" ht="20.100000000000001" customHeight="1" x14ac:dyDescent="0.25">
      <c r="A40" s="51"/>
      <c r="B40" s="55"/>
      <c r="C40" s="55"/>
    </row>
    <row r="41" spans="1:3" s="52" customFormat="1" ht="20.100000000000001" customHeight="1" x14ac:dyDescent="0.25">
      <c r="A41" s="51"/>
      <c r="B41" s="55"/>
      <c r="C41" s="55"/>
    </row>
    <row r="42" spans="1:3" s="52" customFormat="1" ht="20.100000000000001" customHeight="1" x14ac:dyDescent="0.25">
      <c r="A42" s="51"/>
      <c r="B42" s="55"/>
      <c r="C42" s="55"/>
    </row>
    <row r="43" spans="1:3" s="52" customFormat="1" ht="20.100000000000001" customHeight="1" x14ac:dyDescent="0.25">
      <c r="A43" s="51"/>
      <c r="B43" s="55"/>
      <c r="C43" s="55"/>
    </row>
    <row r="44" spans="1:3" s="52" customFormat="1" ht="20.100000000000001" customHeight="1" x14ac:dyDescent="0.25">
      <c r="A44" s="51"/>
      <c r="B44" s="55"/>
      <c r="C44" s="55"/>
    </row>
    <row r="45" spans="1:3" s="52" customFormat="1" ht="20.100000000000001" customHeight="1" x14ac:dyDescent="0.25">
      <c r="A45" s="51"/>
      <c r="B45" s="55"/>
      <c r="C45" s="55"/>
    </row>
    <row r="46" spans="1:3" s="52" customFormat="1" ht="20.100000000000001" customHeight="1" x14ac:dyDescent="0.25">
      <c r="A46" s="51"/>
      <c r="B46" s="55"/>
      <c r="C46" s="55"/>
    </row>
    <row r="47" spans="1:3" s="52" customFormat="1" ht="20.100000000000001" customHeight="1" x14ac:dyDescent="0.25">
      <c r="A47" s="51"/>
      <c r="B47" s="55"/>
      <c r="C47" s="55"/>
    </row>
    <row r="48" spans="1:3" s="52" customFormat="1" ht="20.100000000000001" customHeight="1" x14ac:dyDescent="0.25">
      <c r="A48" s="51"/>
      <c r="B48" s="55"/>
      <c r="C48" s="55"/>
    </row>
    <row r="49" spans="1:3" s="53" customFormat="1" ht="20.100000000000001" customHeight="1" x14ac:dyDescent="0.25">
      <c r="A49" s="51"/>
      <c r="B49" s="54"/>
      <c r="C49" s="54"/>
    </row>
    <row r="50" spans="1:3" s="53" customFormat="1" ht="20.100000000000001" customHeight="1" x14ac:dyDescent="0.25">
      <c r="A50" s="51"/>
      <c r="B50" s="54"/>
      <c r="C50" s="54"/>
    </row>
    <row r="51" spans="1:3" s="52" customFormat="1" ht="20.100000000000001" customHeight="1" x14ac:dyDescent="0.25">
      <c r="A51" s="51"/>
      <c r="B51" s="55"/>
      <c r="C51" s="55"/>
    </row>
    <row r="52" spans="1:3" s="52" customFormat="1" ht="20.100000000000001" customHeight="1" x14ac:dyDescent="0.25">
      <c r="A52" s="51"/>
      <c r="B52" s="55"/>
      <c r="C52" s="55"/>
    </row>
    <row r="53" spans="1:3" s="52" customFormat="1" ht="20.100000000000001" customHeight="1" x14ac:dyDescent="0.25">
      <c r="A53" s="51"/>
      <c r="B53" s="55"/>
      <c r="C53" s="55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</sheetData>
  <mergeCells count="2">
    <mergeCell ref="B4:C4"/>
    <mergeCell ref="B17:D17"/>
  </mergeCells>
  <hyperlinks>
    <hyperlink ref="C1" location="'Competitions Dashboard'!A1" display=" COMPETITIONS DASHBOARD" xr:uid="{A303AF0B-145D-4BB8-8F64-FBC149B3C2D1}"/>
    <hyperlink ref="D1" location="'Statistics Overview'!A1" display="STATISTICS OVERVIEW" xr:uid="{388FD13D-5853-4D43-9B8C-454179E3D44E}"/>
  </hyperlinks>
  <pageMargins left="0.7" right="0.7" top="0.75" bottom="0.75" header="0.3" footer="0.3"/>
  <pageSetup scale="8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EDF89-689E-47E3-B145-0A6045BD3B0A}">
  <dimension ref="A1:E90"/>
  <sheetViews>
    <sheetView showGridLines="0" zoomScaleNormal="100" workbookViewId="0">
      <pane xSplit="1" ySplit="6" topLeftCell="B47" activePane="bottomRight" state="frozen"/>
      <selection activeCell="C1" sqref="C1"/>
      <selection pane="topRight" activeCell="C1" sqref="C1"/>
      <selection pane="bottomLeft" activeCell="C1" sqref="C1"/>
      <selection pane="bottomRight" activeCell="B60" sqref="B60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5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5" s="134" customFormat="1" ht="9.9499999999999993" customHeight="1" x14ac:dyDescent="0.25">
      <c r="A2" s="129"/>
      <c r="B2" s="130"/>
      <c r="C2" s="130"/>
      <c r="D2" s="130"/>
      <c r="E2" s="130"/>
    </row>
    <row r="3" spans="1:5" s="135" customFormat="1" ht="9.9499999999999993" customHeight="1" x14ac:dyDescent="0.25">
      <c r="A3" s="51"/>
      <c r="B3" s="150"/>
      <c r="C3" s="147"/>
      <c r="D3" s="147"/>
      <c r="E3" s="52"/>
    </row>
    <row r="4" spans="1:5" ht="45" customHeight="1" x14ac:dyDescent="0.3">
      <c r="A4" s="49"/>
      <c r="B4" s="312" t="s">
        <v>291</v>
      </c>
      <c r="C4" s="312"/>
      <c r="D4" s="89"/>
    </row>
    <row r="5" spans="1:5" ht="9.9499999999999993" customHeight="1" x14ac:dyDescent="0.3">
      <c r="A5" s="49"/>
      <c r="D5" s="47"/>
    </row>
    <row r="6" spans="1:5" x14ac:dyDescent="0.3">
      <c r="A6" s="95"/>
      <c r="B6" s="94" t="s">
        <v>257</v>
      </c>
      <c r="C6" s="94" t="s">
        <v>258</v>
      </c>
      <c r="D6" s="94" t="s">
        <v>259</v>
      </c>
    </row>
    <row r="7" spans="1:5" ht="20.100000000000001" customHeight="1" x14ac:dyDescent="0.3">
      <c r="A7" s="51">
        <v>1974</v>
      </c>
      <c r="B7" s="48" t="s">
        <v>184</v>
      </c>
      <c r="C7" s="195" t="s">
        <v>415</v>
      </c>
      <c r="D7" s="52" t="s">
        <v>184</v>
      </c>
    </row>
    <row r="8" spans="1:5" s="52" customFormat="1" ht="20.100000000000001" customHeight="1" x14ac:dyDescent="0.25">
      <c r="A8" s="51">
        <v>1975</v>
      </c>
      <c r="B8" s="52" t="s">
        <v>292</v>
      </c>
      <c r="C8" s="195" t="s">
        <v>415</v>
      </c>
      <c r="D8" s="52" t="s">
        <v>184</v>
      </c>
    </row>
    <row r="9" spans="1:5" s="52" customFormat="1" ht="20.100000000000001" customHeight="1" x14ac:dyDescent="0.25">
      <c r="A9" s="51">
        <v>1976</v>
      </c>
      <c r="B9" s="52" t="s">
        <v>292</v>
      </c>
      <c r="C9" s="195" t="s">
        <v>415</v>
      </c>
      <c r="D9" s="52" t="s">
        <v>184</v>
      </c>
    </row>
    <row r="10" spans="1:5" s="52" customFormat="1" ht="20.100000000000001" customHeight="1" x14ac:dyDescent="0.25">
      <c r="A10" s="51">
        <v>1977</v>
      </c>
      <c r="B10" s="52" t="s">
        <v>292</v>
      </c>
      <c r="C10" s="195" t="s">
        <v>415</v>
      </c>
      <c r="D10" s="52" t="s">
        <v>184</v>
      </c>
    </row>
    <row r="11" spans="1:5" s="52" customFormat="1" ht="20.100000000000001" customHeight="1" x14ac:dyDescent="0.25">
      <c r="A11" s="51">
        <v>1978</v>
      </c>
      <c r="B11" s="52" t="s">
        <v>192</v>
      </c>
      <c r="C11" s="195" t="s">
        <v>415</v>
      </c>
      <c r="D11" s="52" t="s">
        <v>192</v>
      </c>
    </row>
    <row r="12" spans="1:5" s="52" customFormat="1" ht="20.100000000000001" customHeight="1" x14ac:dyDescent="0.25">
      <c r="A12" s="51">
        <v>1979</v>
      </c>
      <c r="B12" s="52" t="s">
        <v>192</v>
      </c>
      <c r="C12" s="195" t="s">
        <v>415</v>
      </c>
      <c r="D12" s="52" t="s">
        <v>192</v>
      </c>
    </row>
    <row r="13" spans="1:5" s="52" customFormat="1" ht="20.100000000000001" customHeight="1" x14ac:dyDescent="0.25">
      <c r="A13" s="51">
        <v>1980</v>
      </c>
      <c r="B13" s="52" t="s">
        <v>192</v>
      </c>
      <c r="C13" s="195" t="s">
        <v>415</v>
      </c>
      <c r="D13" s="52" t="s">
        <v>192</v>
      </c>
    </row>
    <row r="14" spans="1:5" s="52" customFormat="1" ht="20.100000000000001" customHeight="1" x14ac:dyDescent="0.25">
      <c r="A14" s="51">
        <v>1981</v>
      </c>
      <c r="B14" s="52" t="s">
        <v>194</v>
      </c>
      <c r="C14" s="195" t="s">
        <v>415</v>
      </c>
      <c r="D14" s="52" t="s">
        <v>192</v>
      </c>
    </row>
    <row r="15" spans="1:5" s="52" customFormat="1" ht="20.100000000000001" customHeight="1" x14ac:dyDescent="0.25">
      <c r="A15" s="51">
        <v>1982</v>
      </c>
      <c r="B15" s="52" t="s">
        <v>194</v>
      </c>
      <c r="C15" s="195" t="s">
        <v>415</v>
      </c>
      <c r="D15" s="52" t="s">
        <v>194</v>
      </c>
    </row>
    <row r="16" spans="1:5" s="52" customFormat="1" ht="20.100000000000001" customHeight="1" x14ac:dyDescent="0.25">
      <c r="A16" s="51">
        <v>1983</v>
      </c>
      <c r="B16" s="195" t="s">
        <v>415</v>
      </c>
      <c r="C16" s="195" t="s">
        <v>415</v>
      </c>
      <c r="D16" s="52" t="s">
        <v>174</v>
      </c>
    </row>
    <row r="17" spans="1:4" s="52" customFormat="1" ht="20.100000000000001" customHeight="1" x14ac:dyDescent="0.25">
      <c r="A17" s="51">
        <v>1984</v>
      </c>
      <c r="B17" s="52" t="s">
        <v>192</v>
      </c>
      <c r="C17" s="195" t="s">
        <v>415</v>
      </c>
      <c r="D17" s="52" t="s">
        <v>192</v>
      </c>
    </row>
    <row r="18" spans="1:4" s="52" customFormat="1" ht="20.100000000000001" customHeight="1" x14ac:dyDescent="0.25">
      <c r="A18" s="51">
        <v>1985</v>
      </c>
      <c r="B18" s="52" t="s">
        <v>178</v>
      </c>
      <c r="C18" s="195" t="s">
        <v>415</v>
      </c>
      <c r="D18" s="52" t="s">
        <v>178</v>
      </c>
    </row>
    <row r="19" spans="1:4" s="52" customFormat="1" ht="20.100000000000001" customHeight="1" x14ac:dyDescent="0.25">
      <c r="A19" s="51">
        <v>1986</v>
      </c>
      <c r="B19" s="52" t="s">
        <v>178</v>
      </c>
      <c r="C19" s="195" t="s">
        <v>415</v>
      </c>
      <c r="D19" s="52" t="s">
        <v>178</v>
      </c>
    </row>
    <row r="20" spans="1:4" s="52" customFormat="1" ht="20.100000000000001" customHeight="1" x14ac:dyDescent="0.25">
      <c r="A20" s="51">
        <v>1987</v>
      </c>
      <c r="B20" s="52" t="s">
        <v>178</v>
      </c>
      <c r="C20" s="195" t="s">
        <v>415</v>
      </c>
      <c r="D20" s="52" t="s">
        <v>178</v>
      </c>
    </row>
    <row r="21" spans="1:4" s="52" customFormat="1" ht="20.100000000000001" customHeight="1" x14ac:dyDescent="0.25">
      <c r="A21" s="51">
        <v>1988</v>
      </c>
      <c r="B21" s="52" t="s">
        <v>178</v>
      </c>
      <c r="C21" s="195" t="s">
        <v>415</v>
      </c>
      <c r="D21" s="52" t="s">
        <v>174</v>
      </c>
    </row>
    <row r="22" spans="1:4" s="52" customFormat="1" ht="20.100000000000001" customHeight="1" x14ac:dyDescent="0.25">
      <c r="A22" s="51">
        <v>1989</v>
      </c>
      <c r="B22" s="52" t="s">
        <v>293</v>
      </c>
      <c r="C22" s="195" t="s">
        <v>415</v>
      </c>
      <c r="D22" s="52" t="s">
        <v>174</v>
      </c>
    </row>
    <row r="23" spans="1:4" s="52" customFormat="1" ht="20.100000000000001" customHeight="1" x14ac:dyDescent="0.25">
      <c r="A23" s="51">
        <v>1990</v>
      </c>
      <c r="B23" s="52" t="s">
        <v>192</v>
      </c>
      <c r="C23" s="195" t="s">
        <v>415</v>
      </c>
      <c r="D23" s="52" t="s">
        <v>192</v>
      </c>
    </row>
    <row r="24" spans="1:4" s="52" customFormat="1" ht="20.100000000000001" customHeight="1" x14ac:dyDescent="0.25">
      <c r="A24" s="51">
        <v>1991</v>
      </c>
      <c r="B24" s="52" t="s">
        <v>184</v>
      </c>
      <c r="C24" s="195" t="s">
        <v>415</v>
      </c>
      <c r="D24" s="52" t="s">
        <v>271</v>
      </c>
    </row>
    <row r="25" spans="1:4" s="52" customFormat="1" ht="20.100000000000001" customHeight="1" x14ac:dyDescent="0.25">
      <c r="A25" s="51">
        <v>1992</v>
      </c>
      <c r="B25" s="52" t="s">
        <v>293</v>
      </c>
      <c r="C25" s="195" t="s">
        <v>415</v>
      </c>
      <c r="D25" s="52" t="s">
        <v>228</v>
      </c>
    </row>
    <row r="26" spans="1:4" s="52" customFormat="1" ht="20.100000000000001" customHeight="1" x14ac:dyDescent="0.25">
      <c r="A26" s="51">
        <v>1993</v>
      </c>
      <c r="B26" s="52" t="s">
        <v>271</v>
      </c>
      <c r="C26" s="195" t="s">
        <v>415</v>
      </c>
      <c r="D26" s="52" t="s">
        <v>192</v>
      </c>
    </row>
    <row r="27" spans="1:4" s="52" customFormat="1" ht="20.100000000000001" customHeight="1" x14ac:dyDescent="0.25">
      <c r="A27" s="51">
        <v>1994</v>
      </c>
      <c r="B27" s="52" t="s">
        <v>294</v>
      </c>
      <c r="C27" s="52" t="s">
        <v>262</v>
      </c>
      <c r="D27" s="52" t="s">
        <v>214</v>
      </c>
    </row>
    <row r="28" spans="1:4" s="52" customFormat="1" ht="20.100000000000001" customHeight="1" x14ac:dyDescent="0.25">
      <c r="A28" s="51"/>
      <c r="B28" s="52" t="s">
        <v>253</v>
      </c>
    </row>
    <row r="29" spans="1:4" s="52" customFormat="1" ht="20.100000000000001" customHeight="1" x14ac:dyDescent="0.25">
      <c r="A29" s="51">
        <v>1995</v>
      </c>
      <c r="B29" s="52" t="s">
        <v>231</v>
      </c>
      <c r="C29" s="195" t="s">
        <v>415</v>
      </c>
      <c r="D29" s="52" t="s">
        <v>231</v>
      </c>
    </row>
    <row r="30" spans="1:4" s="52" customFormat="1" ht="20.100000000000001" customHeight="1" x14ac:dyDescent="0.25">
      <c r="A30" s="51">
        <v>1996</v>
      </c>
      <c r="B30" s="52" t="s">
        <v>194</v>
      </c>
      <c r="C30" s="52" t="s">
        <v>231</v>
      </c>
      <c r="D30" s="52" t="s">
        <v>228</v>
      </c>
    </row>
    <row r="31" spans="1:4" s="52" customFormat="1" ht="20.100000000000001" customHeight="1" x14ac:dyDescent="0.25">
      <c r="A31" s="51">
        <v>1997</v>
      </c>
      <c r="B31" s="52" t="s">
        <v>192</v>
      </c>
      <c r="C31" s="195" t="s">
        <v>415</v>
      </c>
      <c r="D31" s="52" t="s">
        <v>192</v>
      </c>
    </row>
    <row r="32" spans="1:4" s="52" customFormat="1" ht="20.100000000000001" customHeight="1" x14ac:dyDescent="0.25">
      <c r="A32" s="51">
        <v>1998</v>
      </c>
      <c r="B32" s="52" t="s">
        <v>194</v>
      </c>
      <c r="C32" s="195" t="s">
        <v>415</v>
      </c>
      <c r="D32" s="52" t="s">
        <v>194</v>
      </c>
    </row>
    <row r="33" spans="1:4" s="52" customFormat="1" ht="20.100000000000001" customHeight="1" x14ac:dyDescent="0.25">
      <c r="A33" s="51">
        <v>1999</v>
      </c>
      <c r="B33" s="52" t="s">
        <v>194</v>
      </c>
      <c r="C33" s="195" t="s">
        <v>415</v>
      </c>
      <c r="D33" s="52" t="s">
        <v>192</v>
      </c>
    </row>
    <row r="34" spans="1:4" s="52" customFormat="1" ht="20.100000000000001" customHeight="1" x14ac:dyDescent="0.25">
      <c r="A34" s="51">
        <v>2000</v>
      </c>
      <c r="B34" s="52" t="s">
        <v>264</v>
      </c>
      <c r="C34" s="195" t="s">
        <v>415</v>
      </c>
      <c r="D34" s="52" t="s">
        <v>192</v>
      </c>
    </row>
    <row r="35" spans="1:4" s="52" customFormat="1" ht="20.100000000000001" customHeight="1" x14ac:dyDescent="0.25">
      <c r="A35" s="51">
        <v>2001</v>
      </c>
      <c r="B35" s="52" t="s">
        <v>196</v>
      </c>
      <c r="C35" s="195" t="s">
        <v>415</v>
      </c>
      <c r="D35" s="52" t="s">
        <v>196</v>
      </c>
    </row>
    <row r="36" spans="1:4" s="52" customFormat="1" ht="20.100000000000001" customHeight="1" x14ac:dyDescent="0.25">
      <c r="A36" s="51">
        <v>2002</v>
      </c>
      <c r="B36" s="52" t="s">
        <v>295</v>
      </c>
      <c r="C36" s="195" t="s">
        <v>415</v>
      </c>
      <c r="D36" s="52" t="s">
        <v>295</v>
      </c>
    </row>
    <row r="37" spans="1:4" s="52" customFormat="1" ht="20.100000000000001" customHeight="1" x14ac:dyDescent="0.25">
      <c r="A37" s="51">
        <v>2003</v>
      </c>
      <c r="B37" s="52" t="s">
        <v>192</v>
      </c>
      <c r="C37" s="52" t="s">
        <v>196</v>
      </c>
      <c r="D37" s="52" t="s">
        <v>196</v>
      </c>
    </row>
    <row r="38" spans="1:4" s="52" customFormat="1" ht="20.100000000000001" customHeight="1" x14ac:dyDescent="0.25">
      <c r="A38" s="51">
        <v>2004</v>
      </c>
      <c r="B38" s="52" t="s">
        <v>196</v>
      </c>
      <c r="C38" s="52" t="s">
        <v>178</v>
      </c>
      <c r="D38" s="52" t="s">
        <v>192</v>
      </c>
    </row>
    <row r="39" spans="1:4" s="52" customFormat="1" ht="20.100000000000001" customHeight="1" x14ac:dyDescent="0.25">
      <c r="A39" s="51">
        <v>2005</v>
      </c>
      <c r="B39" s="52" t="s">
        <v>196</v>
      </c>
      <c r="C39" s="195" t="s">
        <v>415</v>
      </c>
      <c r="D39" s="52" t="s">
        <v>196</v>
      </c>
    </row>
    <row r="40" spans="1:4" s="52" customFormat="1" ht="20.100000000000001" customHeight="1" x14ac:dyDescent="0.25">
      <c r="A40" s="51">
        <v>2006</v>
      </c>
      <c r="B40" s="52" t="s">
        <v>192</v>
      </c>
      <c r="C40" s="52" t="s">
        <v>196</v>
      </c>
      <c r="D40" s="52" t="s">
        <v>192</v>
      </c>
    </row>
    <row r="41" spans="1:4" s="52" customFormat="1" ht="20.100000000000001" customHeight="1" x14ac:dyDescent="0.25">
      <c r="A41" s="51">
        <v>2007</v>
      </c>
      <c r="B41" s="52" t="s">
        <v>190</v>
      </c>
      <c r="C41" s="52" t="s">
        <v>196</v>
      </c>
      <c r="D41" s="52" t="s">
        <v>190</v>
      </c>
    </row>
    <row r="42" spans="1:4" s="52" customFormat="1" ht="20.100000000000001" customHeight="1" x14ac:dyDescent="0.25">
      <c r="A42" s="51">
        <v>2008</v>
      </c>
      <c r="B42" s="52" t="s">
        <v>190</v>
      </c>
      <c r="C42" s="52" t="s">
        <v>192</v>
      </c>
      <c r="D42" s="52" t="s">
        <v>190</v>
      </c>
    </row>
    <row r="43" spans="1:4" s="52" customFormat="1" ht="20.100000000000001" customHeight="1" x14ac:dyDescent="0.25">
      <c r="A43" s="51">
        <v>2009</v>
      </c>
      <c r="B43" s="52" t="s">
        <v>186</v>
      </c>
      <c r="C43" s="52" t="s">
        <v>176</v>
      </c>
      <c r="D43" s="52" t="s">
        <v>186</v>
      </c>
    </row>
    <row r="44" spans="1:4" s="52" customFormat="1" ht="20.100000000000001" customHeight="1" x14ac:dyDescent="0.25">
      <c r="A44" s="51">
        <v>2010</v>
      </c>
      <c r="B44" s="52" t="s">
        <v>172</v>
      </c>
      <c r="C44" s="52" t="s">
        <v>192</v>
      </c>
      <c r="D44" s="52" t="s">
        <v>172</v>
      </c>
    </row>
    <row r="45" spans="1:4" s="52" customFormat="1" ht="20.100000000000001" customHeight="1" x14ac:dyDescent="0.25">
      <c r="A45" s="51">
        <v>2011</v>
      </c>
      <c r="B45" s="52" t="s">
        <v>172</v>
      </c>
      <c r="C45" s="52" t="s">
        <v>176</v>
      </c>
      <c r="D45" s="52" t="s">
        <v>172</v>
      </c>
    </row>
    <row r="46" spans="1:4" s="52" customFormat="1" ht="20.100000000000001" customHeight="1" x14ac:dyDescent="0.25">
      <c r="A46" s="51">
        <v>2012</v>
      </c>
      <c r="B46" s="52" t="s">
        <v>172</v>
      </c>
      <c r="C46" s="52" t="s">
        <v>194</v>
      </c>
      <c r="D46" s="52" t="s">
        <v>172</v>
      </c>
    </row>
    <row r="47" spans="1:4" s="52" customFormat="1" ht="20.100000000000001" customHeight="1" x14ac:dyDescent="0.25">
      <c r="A47" s="51">
        <v>2013</v>
      </c>
      <c r="B47" s="52" t="s">
        <v>176</v>
      </c>
      <c r="C47" s="52" t="s">
        <v>172</v>
      </c>
      <c r="D47" s="52" t="s">
        <v>176</v>
      </c>
    </row>
    <row r="48" spans="1:4" s="52" customFormat="1" ht="20.100000000000001" customHeight="1" x14ac:dyDescent="0.25">
      <c r="A48" s="51">
        <v>2014</v>
      </c>
      <c r="B48" s="52" t="s">
        <v>176</v>
      </c>
      <c r="C48" s="52" t="s">
        <v>172</v>
      </c>
      <c r="D48" s="52" t="s">
        <v>176</v>
      </c>
    </row>
    <row r="49" spans="1:4" s="52" customFormat="1" ht="20.100000000000001" customHeight="1" x14ac:dyDescent="0.25">
      <c r="A49" s="51">
        <v>2015</v>
      </c>
      <c r="B49" s="52" t="s">
        <v>296</v>
      </c>
      <c r="C49" s="52" t="s">
        <v>172</v>
      </c>
      <c r="D49" s="52" t="s">
        <v>176</v>
      </c>
    </row>
    <row r="50" spans="1:4" s="53" customFormat="1" ht="20.100000000000001" customHeight="1" x14ac:dyDescent="0.25">
      <c r="A50" s="51">
        <v>2016</v>
      </c>
      <c r="B50" s="52" t="s">
        <v>176</v>
      </c>
      <c r="C50" s="53" t="s">
        <v>194</v>
      </c>
      <c r="D50" s="52" t="s">
        <v>176</v>
      </c>
    </row>
    <row r="51" spans="1:4" s="53" customFormat="1" ht="20.100000000000001" customHeight="1" x14ac:dyDescent="0.25">
      <c r="A51" s="51">
        <v>2017</v>
      </c>
      <c r="B51" s="54" t="s">
        <v>194</v>
      </c>
      <c r="C51" s="53" t="s">
        <v>176</v>
      </c>
      <c r="D51" s="52" t="s">
        <v>194</v>
      </c>
    </row>
    <row r="52" spans="1:4" s="52" customFormat="1" ht="20.100000000000001" customHeight="1" x14ac:dyDescent="0.25">
      <c r="A52" s="51">
        <v>2018</v>
      </c>
      <c r="B52" s="55" t="s">
        <v>194</v>
      </c>
      <c r="C52" s="55" t="s">
        <v>178</v>
      </c>
      <c r="D52" s="52" t="s">
        <v>194</v>
      </c>
    </row>
    <row r="53" spans="1:4" s="52" customFormat="1" ht="20.100000000000001" customHeight="1" x14ac:dyDescent="0.25">
      <c r="A53" s="51">
        <v>2019</v>
      </c>
      <c r="B53" s="55" t="s">
        <v>190</v>
      </c>
      <c r="C53" s="55" t="s">
        <v>172</v>
      </c>
      <c r="D53" s="52" t="s">
        <v>194</v>
      </c>
    </row>
    <row r="54" spans="1:4" s="52" customFormat="1" ht="20.100000000000001" customHeight="1" x14ac:dyDescent="0.25">
      <c r="A54" s="51">
        <f>IF(B53&gt;"",MAX(A$1:A53)+1,"")</f>
        <v>2020</v>
      </c>
      <c r="B54" s="55" t="s">
        <v>190</v>
      </c>
      <c r="C54" s="55" t="s">
        <v>172</v>
      </c>
      <c r="D54" s="55" t="s">
        <v>172</v>
      </c>
    </row>
    <row r="55" spans="1:4" s="52" customFormat="1" ht="20.100000000000001" customHeight="1" x14ac:dyDescent="0.25">
      <c r="A55" s="51">
        <f>IF(B54&gt;"",MAX(A$1:A54)+1,"")</f>
        <v>2021</v>
      </c>
      <c r="B55" s="55" t="s">
        <v>957</v>
      </c>
      <c r="C55" s="55"/>
      <c r="D55" s="55" t="s">
        <v>178</v>
      </c>
    </row>
    <row r="56" spans="1:4" s="52" customFormat="1" ht="20.100000000000001" customHeight="1" x14ac:dyDescent="0.25">
      <c r="A56" s="51">
        <f>IF(B55&gt;"",MAX(A$1:A55)+1,"")</f>
        <v>2022</v>
      </c>
      <c r="B56" s="55" t="s">
        <v>172</v>
      </c>
      <c r="C56" s="55" t="s">
        <v>184</v>
      </c>
      <c r="D56" s="55" t="s">
        <v>172</v>
      </c>
    </row>
    <row r="57" spans="1:4" s="52" customFormat="1" ht="20.100000000000001" customHeight="1" x14ac:dyDescent="0.25">
      <c r="A57" s="51">
        <f>IF(B56&gt;"",MAX(A$1:A56)+1,"")</f>
        <v>2023</v>
      </c>
      <c r="B57" s="55" t="s">
        <v>172</v>
      </c>
      <c r="C57" s="55" t="s">
        <v>190</v>
      </c>
      <c r="D57" s="55" t="s">
        <v>172</v>
      </c>
    </row>
    <row r="58" spans="1:4" s="52" customFormat="1" ht="20.100000000000001" customHeight="1" x14ac:dyDescent="0.25">
      <c r="A58" s="51">
        <f>IF(B57&gt;"",MAX(A$1:A57)+1,"")</f>
        <v>2024</v>
      </c>
      <c r="B58" s="55" t="s">
        <v>178</v>
      </c>
      <c r="C58" s="55" t="s">
        <v>192</v>
      </c>
      <c r="D58" s="55" t="s">
        <v>190</v>
      </c>
    </row>
    <row r="59" spans="1:4" s="52" customFormat="1" ht="20.100000000000001" customHeight="1" x14ac:dyDescent="0.25">
      <c r="A59" s="51">
        <f>IF(B58&gt;"",MAX(A$1:A58)+1,"")</f>
        <v>2025</v>
      </c>
      <c r="B59" s="55" t="s">
        <v>190</v>
      </c>
      <c r="C59" s="55" t="s">
        <v>201</v>
      </c>
      <c r="D59" s="55" t="s">
        <v>178</v>
      </c>
    </row>
    <row r="60" spans="1:4" s="52" customFormat="1" ht="20.100000000000001" customHeight="1" x14ac:dyDescent="0.25">
      <c r="A60" s="51">
        <f>IF(B59&gt;"",MAX(A$1:A59)+1,"")</f>
        <v>2026</v>
      </c>
      <c r="B60" s="55"/>
      <c r="C60" s="55"/>
      <c r="D60" s="55"/>
    </row>
    <row r="61" spans="1:4" s="52" customFormat="1" ht="20.100000000000001" customHeight="1" x14ac:dyDescent="0.25">
      <c r="A61" s="51" t="str">
        <f>IF(B60&gt;"",MAX(A$1:A60)+1,"")</f>
        <v/>
      </c>
      <c r="B61" s="55"/>
      <c r="C61" s="55"/>
      <c r="D61" s="55"/>
    </row>
    <row r="62" spans="1:4" s="52" customFormat="1" ht="20.100000000000001" customHeight="1" x14ac:dyDescent="0.25">
      <c r="A62" s="51" t="str">
        <f>IF(B61&gt;"",MAX(A$1:A61)+1,"")</f>
        <v/>
      </c>
      <c r="B62" s="55"/>
      <c r="C62" s="55"/>
      <c r="D62" s="55"/>
    </row>
    <row r="63" spans="1:4" s="52" customFormat="1" ht="20.100000000000001" customHeight="1" x14ac:dyDescent="0.25">
      <c r="A63" s="51" t="str">
        <f>IF(B62&gt;"",MAX(A$1:A62)+1,"")</f>
        <v/>
      </c>
      <c r="B63" s="55"/>
      <c r="C63" s="55"/>
      <c r="D63" s="55"/>
    </row>
    <row r="64" spans="1:4" s="52" customFormat="1" ht="20.100000000000001" customHeight="1" x14ac:dyDescent="0.25">
      <c r="A64" s="51" t="str">
        <f>IF(B63&gt;"",MAX(A$1:A63)+1,"")</f>
        <v/>
      </c>
      <c r="B64" s="55"/>
      <c r="C64" s="55"/>
      <c r="D64" s="55"/>
    </row>
    <row r="65" spans="1:4" s="52" customFormat="1" ht="20.100000000000001" customHeight="1" x14ac:dyDescent="0.25">
      <c r="A65" s="51" t="str">
        <f>IF(B64&gt;"",MAX(A$1:A64)+1,"")</f>
        <v/>
      </c>
      <c r="B65" s="55"/>
      <c r="C65" s="55"/>
      <c r="D65" s="55"/>
    </row>
    <row r="66" spans="1:4" s="52" customFormat="1" ht="20.100000000000001" customHeight="1" x14ac:dyDescent="0.25">
      <c r="A66" s="51" t="str">
        <f>IF(B65&gt;"",MAX(A$1:A65)+1,"")</f>
        <v/>
      </c>
      <c r="B66" s="55"/>
      <c r="C66" s="55"/>
      <c r="D66" s="55"/>
    </row>
    <row r="67" spans="1:4" s="52" customFormat="1" ht="20.100000000000001" customHeight="1" x14ac:dyDescent="0.25">
      <c r="A67" s="51" t="str">
        <f>IF(B66&gt;"",MAX(A$1:A66)+1,"")</f>
        <v/>
      </c>
      <c r="B67" s="55"/>
      <c r="C67" s="55"/>
      <c r="D67" s="55"/>
    </row>
    <row r="68" spans="1:4" s="52" customFormat="1" ht="20.100000000000001" customHeight="1" x14ac:dyDescent="0.25">
      <c r="A68" s="51" t="str">
        <f>IF(B67&gt;"",MAX(A$1:A67)+1,"")</f>
        <v/>
      </c>
      <c r="B68" s="55"/>
      <c r="C68" s="55"/>
      <c r="D68" s="55"/>
    </row>
    <row r="69" spans="1:4" s="52" customFormat="1" ht="20.100000000000001" customHeight="1" x14ac:dyDescent="0.25">
      <c r="A69" s="51" t="str">
        <f>IF(B68&gt;"",MAX(A$1:A68)+1,"")</f>
        <v/>
      </c>
      <c r="B69" s="55"/>
      <c r="C69" s="55"/>
      <c r="D69" s="55"/>
    </row>
    <row r="70" spans="1:4" s="52" customFormat="1" ht="20.100000000000001" customHeight="1" x14ac:dyDescent="0.25">
      <c r="A70" s="51" t="str">
        <f>IF(B69&gt;"",MAX(A$1:A69)+1,"")</f>
        <v/>
      </c>
      <c r="B70" s="55"/>
      <c r="C70" s="55"/>
      <c r="D70" s="55"/>
    </row>
    <row r="71" spans="1:4" s="52" customFormat="1" ht="20.100000000000001" customHeight="1" x14ac:dyDescent="0.25">
      <c r="A71" s="51" t="str">
        <f>IF(B70&gt;"",MAX(A$1:A70)+1,"")</f>
        <v/>
      </c>
      <c r="B71" s="55"/>
      <c r="C71" s="55"/>
      <c r="D71" s="55"/>
    </row>
    <row r="72" spans="1:4" s="52" customFormat="1" ht="20.100000000000001" customHeight="1" x14ac:dyDescent="0.25">
      <c r="A72" s="51" t="str">
        <f>IF(B71&gt;"",MAX(A$1:A71)+1,"")</f>
        <v/>
      </c>
      <c r="B72" s="55"/>
      <c r="C72" s="55"/>
      <c r="D72" s="55"/>
    </row>
    <row r="73" spans="1:4" s="52" customFormat="1" ht="20.100000000000001" customHeight="1" x14ac:dyDescent="0.25">
      <c r="A73" s="51"/>
      <c r="B73" s="55"/>
      <c r="C73" s="55"/>
    </row>
    <row r="74" spans="1:4" s="52" customFormat="1" ht="20.100000000000001" customHeight="1" x14ac:dyDescent="0.25">
      <c r="A74" s="51"/>
      <c r="B74" s="55"/>
      <c r="C74" s="55"/>
    </row>
    <row r="75" spans="1:4" s="52" customFormat="1" ht="20.100000000000001" customHeight="1" x14ac:dyDescent="0.25">
      <c r="A75" s="51"/>
      <c r="B75" s="55"/>
      <c r="C75" s="55"/>
    </row>
    <row r="76" spans="1:4" s="52" customFormat="1" ht="20.100000000000001" customHeight="1" x14ac:dyDescent="0.25">
      <c r="A76" s="51"/>
      <c r="B76" s="55"/>
      <c r="C76" s="55"/>
    </row>
    <row r="77" spans="1:4" s="52" customFormat="1" ht="20.100000000000001" customHeight="1" x14ac:dyDescent="0.25">
      <c r="A77" s="51"/>
      <c r="B77" s="55"/>
      <c r="C77" s="55"/>
    </row>
    <row r="78" spans="1:4" s="52" customFormat="1" ht="20.100000000000001" customHeight="1" x14ac:dyDescent="0.25">
      <c r="A78" s="51"/>
      <c r="B78" s="55"/>
      <c r="C78" s="55"/>
    </row>
    <row r="79" spans="1:4" s="52" customFormat="1" ht="20.100000000000001" customHeight="1" x14ac:dyDescent="0.25">
      <c r="A79" s="51"/>
      <c r="B79" s="55"/>
      <c r="C79" s="55"/>
    </row>
    <row r="80" spans="1:4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</sheetData>
  <mergeCells count="1">
    <mergeCell ref="B4:C4"/>
  </mergeCells>
  <hyperlinks>
    <hyperlink ref="C1" location="'Competitions Dashboard'!A1" display=" COMPETITIONS DASHBOARD" xr:uid="{5CD9DBC8-829D-4F74-A4BA-6B894EEE6AF4}"/>
    <hyperlink ref="D1" location="'Statistics Overview'!A1" display="STATISTICS OVERVIEW" xr:uid="{E6B0A381-9E83-487A-A5A9-4CCACBF3D2BC}"/>
  </hyperlink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07E8C-0FB3-460A-AE12-5D15198DF13E}">
  <dimension ref="A1:G89"/>
  <sheetViews>
    <sheetView showGridLines="0" zoomScaleNormal="100" workbookViewId="0">
      <pane xSplit="1" ySplit="6" topLeftCell="B39" activePane="bottomRight" state="frozen"/>
      <selection activeCell="C1" sqref="C1"/>
      <selection pane="topRight" activeCell="C1" sqref="C1"/>
      <selection pane="bottomLeft" activeCell="C1" sqref="C1"/>
      <selection pane="bottomRight" activeCell="B55" sqref="B55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6" width="9.140625" style="48" customWidth="1"/>
    <col min="7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297</v>
      </c>
      <c r="C4" s="312"/>
      <c r="D4" s="90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52" customFormat="1" ht="20.100000000000001" customHeight="1" x14ac:dyDescent="0.25">
      <c r="A7" s="51">
        <v>1978</v>
      </c>
      <c r="B7" s="54" t="s">
        <v>298</v>
      </c>
      <c r="C7" s="195" t="s">
        <v>415</v>
      </c>
      <c r="D7" s="52" t="s">
        <v>298</v>
      </c>
    </row>
    <row r="8" spans="1:7" s="52" customFormat="1" ht="20.100000000000001" customHeight="1" x14ac:dyDescent="0.25">
      <c r="A8" s="51">
        <v>1979</v>
      </c>
      <c r="B8" s="55" t="s">
        <v>192</v>
      </c>
      <c r="C8" s="195" t="s">
        <v>415</v>
      </c>
      <c r="D8" s="52" t="s">
        <v>190</v>
      </c>
    </row>
    <row r="9" spans="1:7" s="52" customFormat="1" ht="20.100000000000001" customHeight="1" x14ac:dyDescent="0.25">
      <c r="A9" s="51">
        <v>1980</v>
      </c>
      <c r="B9" s="55" t="s">
        <v>174</v>
      </c>
      <c r="C9" s="195" t="s">
        <v>415</v>
      </c>
      <c r="D9" s="52" t="s">
        <v>174</v>
      </c>
    </row>
    <row r="10" spans="1:7" s="52" customFormat="1" ht="20.100000000000001" customHeight="1" x14ac:dyDescent="0.25">
      <c r="A10" s="51">
        <v>1981</v>
      </c>
      <c r="B10" s="55" t="s">
        <v>299</v>
      </c>
      <c r="C10" s="195" t="s">
        <v>415</v>
      </c>
      <c r="D10" s="52" t="s">
        <v>172</v>
      </c>
    </row>
    <row r="11" spans="1:7" s="52" customFormat="1" ht="20.100000000000001" customHeight="1" x14ac:dyDescent="0.25">
      <c r="A11" s="51">
        <v>1982</v>
      </c>
      <c r="B11" s="55" t="s">
        <v>172</v>
      </c>
      <c r="C11" s="55" t="s">
        <v>299</v>
      </c>
      <c r="D11" s="52" t="s">
        <v>172</v>
      </c>
    </row>
    <row r="12" spans="1:7" s="52" customFormat="1" ht="20.100000000000001" customHeight="1" x14ac:dyDescent="0.25">
      <c r="A12" s="51">
        <v>1983</v>
      </c>
      <c r="B12" s="195" t="s">
        <v>415</v>
      </c>
      <c r="C12" s="195" t="s">
        <v>415</v>
      </c>
      <c r="D12" s="195" t="s">
        <v>415</v>
      </c>
    </row>
    <row r="13" spans="1:7" s="52" customFormat="1" ht="20.100000000000001" customHeight="1" x14ac:dyDescent="0.25">
      <c r="A13" s="51">
        <v>1984</v>
      </c>
      <c r="B13" s="195" t="s">
        <v>415</v>
      </c>
      <c r="C13" s="195" t="s">
        <v>415</v>
      </c>
      <c r="D13" s="195" t="s">
        <v>415</v>
      </c>
    </row>
    <row r="14" spans="1:7" s="52" customFormat="1" ht="20.100000000000001" customHeight="1" x14ac:dyDescent="0.25">
      <c r="A14" s="51">
        <v>1985</v>
      </c>
      <c r="B14" s="195" t="s">
        <v>415</v>
      </c>
      <c r="C14" s="195" t="s">
        <v>415</v>
      </c>
      <c r="D14" s="195" t="s">
        <v>415</v>
      </c>
    </row>
    <row r="15" spans="1:7" s="52" customFormat="1" ht="20.100000000000001" customHeight="1" x14ac:dyDescent="0.25">
      <c r="A15" s="51">
        <v>1986</v>
      </c>
      <c r="B15" s="55" t="s">
        <v>300</v>
      </c>
      <c r="C15" s="195" t="s">
        <v>415</v>
      </c>
      <c r="D15" s="52" t="s">
        <v>300</v>
      </c>
    </row>
    <row r="16" spans="1:7" s="52" customFormat="1" ht="20.100000000000001" customHeight="1" x14ac:dyDescent="0.25">
      <c r="A16" s="51">
        <v>1987</v>
      </c>
      <c r="B16" s="55" t="s">
        <v>214</v>
      </c>
      <c r="C16" s="195" t="s">
        <v>415</v>
      </c>
      <c r="D16" s="52" t="s">
        <v>284</v>
      </c>
    </row>
    <row r="17" spans="1:4" s="52" customFormat="1" ht="20.100000000000001" customHeight="1" x14ac:dyDescent="0.25">
      <c r="A17" s="51">
        <v>1988</v>
      </c>
      <c r="B17" s="55" t="s">
        <v>271</v>
      </c>
      <c r="C17" s="195" t="s">
        <v>415</v>
      </c>
      <c r="D17" s="52" t="s">
        <v>271</v>
      </c>
    </row>
    <row r="18" spans="1:4" s="52" customFormat="1" ht="20.100000000000001" customHeight="1" x14ac:dyDescent="0.25">
      <c r="A18" s="51">
        <v>1989</v>
      </c>
      <c r="B18" s="55" t="s">
        <v>301</v>
      </c>
      <c r="C18" s="195" t="s">
        <v>415</v>
      </c>
      <c r="D18" s="52" t="s">
        <v>301</v>
      </c>
    </row>
    <row r="19" spans="1:4" s="52" customFormat="1" ht="20.100000000000001" customHeight="1" x14ac:dyDescent="0.25">
      <c r="A19" s="51">
        <v>1990</v>
      </c>
      <c r="B19" s="55" t="s">
        <v>298</v>
      </c>
      <c r="C19" s="55" t="s">
        <v>270</v>
      </c>
      <c r="D19" s="52" t="s">
        <v>270</v>
      </c>
    </row>
    <row r="20" spans="1:4" s="52" customFormat="1" ht="20.100000000000001" customHeight="1" x14ac:dyDescent="0.25">
      <c r="A20" s="51">
        <v>1991</v>
      </c>
      <c r="B20" s="55" t="s">
        <v>301</v>
      </c>
      <c r="C20" s="55" t="s">
        <v>302</v>
      </c>
      <c r="D20" s="52" t="s">
        <v>302</v>
      </c>
    </row>
    <row r="21" spans="1:4" s="52" customFormat="1" ht="20.100000000000001" customHeight="1" x14ac:dyDescent="0.25">
      <c r="A21" s="51">
        <v>1992</v>
      </c>
      <c r="B21" s="55" t="s">
        <v>174</v>
      </c>
      <c r="C21" s="55" t="s">
        <v>214</v>
      </c>
      <c r="D21" s="52" t="s">
        <v>174</v>
      </c>
    </row>
    <row r="22" spans="1:4" s="52" customFormat="1" ht="20.100000000000001" customHeight="1" x14ac:dyDescent="0.25">
      <c r="A22" s="51">
        <v>1993</v>
      </c>
      <c r="B22" s="55" t="s">
        <v>303</v>
      </c>
      <c r="C22" s="55" t="s">
        <v>304</v>
      </c>
      <c r="D22" s="52" t="s">
        <v>303</v>
      </c>
    </row>
    <row r="23" spans="1:4" s="52" customFormat="1" ht="20.100000000000001" customHeight="1" x14ac:dyDescent="0.25">
      <c r="A23" s="51">
        <v>1994</v>
      </c>
      <c r="B23" s="55" t="s">
        <v>184</v>
      </c>
      <c r="C23" s="55" t="s">
        <v>214</v>
      </c>
      <c r="D23" s="52" t="s">
        <v>184</v>
      </c>
    </row>
    <row r="24" spans="1:4" s="52" customFormat="1" ht="20.100000000000001" customHeight="1" x14ac:dyDescent="0.25">
      <c r="A24" s="51">
        <v>1995</v>
      </c>
      <c r="B24" s="55" t="s">
        <v>270</v>
      </c>
      <c r="C24" s="195" t="s">
        <v>415</v>
      </c>
      <c r="D24" s="52" t="s">
        <v>270</v>
      </c>
    </row>
    <row r="25" spans="1:4" s="52" customFormat="1" ht="20.100000000000001" customHeight="1" x14ac:dyDescent="0.25">
      <c r="A25" s="51">
        <v>1996</v>
      </c>
      <c r="B25" s="55" t="s">
        <v>196</v>
      </c>
      <c r="C25" s="55" t="s">
        <v>305</v>
      </c>
      <c r="D25" s="52" t="s">
        <v>305</v>
      </c>
    </row>
    <row r="26" spans="1:4" s="52" customFormat="1" ht="20.100000000000001" customHeight="1" x14ac:dyDescent="0.25">
      <c r="A26" s="51">
        <v>1997</v>
      </c>
      <c r="B26" s="55" t="s">
        <v>270</v>
      </c>
      <c r="C26" s="55" t="s">
        <v>196</v>
      </c>
      <c r="D26" s="52" t="s">
        <v>270</v>
      </c>
    </row>
    <row r="27" spans="1:4" s="52" customFormat="1" ht="20.100000000000001" customHeight="1" x14ac:dyDescent="0.25">
      <c r="A27" s="51">
        <v>1998</v>
      </c>
      <c r="B27" s="55" t="s">
        <v>65</v>
      </c>
      <c r="C27" s="55" t="s">
        <v>178</v>
      </c>
      <c r="D27" s="52" t="s">
        <v>178</v>
      </c>
    </row>
    <row r="28" spans="1:4" s="52" customFormat="1" ht="20.100000000000001" customHeight="1" x14ac:dyDescent="0.25">
      <c r="A28" s="51">
        <v>1999</v>
      </c>
      <c r="B28" s="55" t="s">
        <v>178</v>
      </c>
      <c r="C28" s="55" t="s">
        <v>264</v>
      </c>
      <c r="D28" s="52" t="s">
        <v>264</v>
      </c>
    </row>
    <row r="29" spans="1:4" s="52" customFormat="1" ht="20.100000000000001" customHeight="1" x14ac:dyDescent="0.25">
      <c r="A29" s="51">
        <v>2000</v>
      </c>
      <c r="B29" s="55" t="s">
        <v>270</v>
      </c>
      <c r="C29" s="55" t="s">
        <v>192</v>
      </c>
      <c r="D29" s="52" t="s">
        <v>270</v>
      </c>
    </row>
    <row r="30" spans="1:4" s="52" customFormat="1" ht="20.100000000000001" customHeight="1" x14ac:dyDescent="0.25">
      <c r="A30" s="51">
        <v>2001</v>
      </c>
      <c r="B30" s="55" t="s">
        <v>196</v>
      </c>
      <c r="C30" s="55" t="s">
        <v>194</v>
      </c>
      <c r="D30" s="52" t="s">
        <v>196</v>
      </c>
    </row>
    <row r="31" spans="1:4" s="52" customFormat="1" ht="20.100000000000001" customHeight="1" x14ac:dyDescent="0.25">
      <c r="A31" s="51">
        <v>2002</v>
      </c>
      <c r="B31" s="55" t="s">
        <v>190</v>
      </c>
      <c r="C31" s="195" t="s">
        <v>415</v>
      </c>
      <c r="D31" s="52" t="s">
        <v>190</v>
      </c>
    </row>
    <row r="32" spans="1:4" s="52" customFormat="1" ht="20.100000000000001" customHeight="1" x14ac:dyDescent="0.25">
      <c r="A32" s="51">
        <v>2003</v>
      </c>
      <c r="B32" s="55" t="s">
        <v>174</v>
      </c>
      <c r="C32" s="55" t="s">
        <v>172</v>
      </c>
      <c r="D32" s="52" t="s">
        <v>172</v>
      </c>
    </row>
    <row r="33" spans="1:4" s="52" customFormat="1" ht="20.100000000000001" customHeight="1" x14ac:dyDescent="0.25">
      <c r="A33" s="51">
        <v>2004</v>
      </c>
      <c r="B33" s="55" t="s">
        <v>196</v>
      </c>
      <c r="C33" s="55" t="s">
        <v>186</v>
      </c>
      <c r="D33" s="52" t="s">
        <v>196</v>
      </c>
    </row>
    <row r="34" spans="1:4" s="52" customFormat="1" ht="20.100000000000001" customHeight="1" x14ac:dyDescent="0.25">
      <c r="A34" s="51">
        <v>2005</v>
      </c>
      <c r="B34" s="55" t="s">
        <v>172</v>
      </c>
      <c r="C34" s="55" t="s">
        <v>196</v>
      </c>
      <c r="D34" s="52" t="s">
        <v>172</v>
      </c>
    </row>
    <row r="35" spans="1:4" s="52" customFormat="1" ht="20.100000000000001" customHeight="1" x14ac:dyDescent="0.25">
      <c r="A35" s="51">
        <v>2006</v>
      </c>
      <c r="B35" s="55" t="s">
        <v>186</v>
      </c>
      <c r="C35" s="55" t="s">
        <v>190</v>
      </c>
      <c r="D35" s="52" t="s">
        <v>190</v>
      </c>
    </row>
    <row r="36" spans="1:4" s="52" customFormat="1" ht="20.100000000000001" customHeight="1" x14ac:dyDescent="0.25">
      <c r="A36" s="51">
        <v>2007</v>
      </c>
      <c r="B36" s="55" t="s">
        <v>172</v>
      </c>
      <c r="C36" s="55" t="s">
        <v>194</v>
      </c>
      <c r="D36" s="52" t="s">
        <v>172</v>
      </c>
    </row>
    <row r="37" spans="1:4" s="52" customFormat="1" ht="20.100000000000001" customHeight="1" x14ac:dyDescent="0.25">
      <c r="A37" s="51">
        <v>2008</v>
      </c>
      <c r="B37" s="55" t="s">
        <v>306</v>
      </c>
      <c r="C37" s="55" t="s">
        <v>214</v>
      </c>
      <c r="D37" s="52" t="s">
        <v>214</v>
      </c>
    </row>
    <row r="38" spans="1:4" s="52" customFormat="1" ht="20.100000000000001" customHeight="1" x14ac:dyDescent="0.25">
      <c r="A38" s="51">
        <v>2009</v>
      </c>
      <c r="B38" s="55" t="s">
        <v>306</v>
      </c>
      <c r="C38" s="55" t="s">
        <v>184</v>
      </c>
      <c r="D38" s="52" t="s">
        <v>184</v>
      </c>
    </row>
    <row r="39" spans="1:4" s="52" customFormat="1" ht="20.100000000000001" customHeight="1" x14ac:dyDescent="0.25">
      <c r="A39" s="51">
        <v>2010</v>
      </c>
      <c r="B39" s="55" t="s">
        <v>270</v>
      </c>
      <c r="C39" s="55" t="s">
        <v>178</v>
      </c>
      <c r="D39" s="52" t="s">
        <v>270</v>
      </c>
    </row>
    <row r="40" spans="1:4" s="52" customFormat="1" ht="20.100000000000001" customHeight="1" x14ac:dyDescent="0.25">
      <c r="A40" s="51">
        <v>2011</v>
      </c>
      <c r="B40" s="55" t="s">
        <v>190</v>
      </c>
      <c r="C40" s="55" t="s">
        <v>174</v>
      </c>
      <c r="D40" s="52" t="s">
        <v>174</v>
      </c>
    </row>
    <row r="41" spans="1:4" s="52" customFormat="1" ht="20.100000000000001" customHeight="1" x14ac:dyDescent="0.25">
      <c r="A41" s="51">
        <v>2012</v>
      </c>
      <c r="B41" s="55" t="s">
        <v>186</v>
      </c>
      <c r="C41" s="55" t="s">
        <v>190</v>
      </c>
      <c r="D41" s="52" t="s">
        <v>270</v>
      </c>
    </row>
    <row r="42" spans="1:4" s="52" customFormat="1" ht="20.100000000000001" customHeight="1" x14ac:dyDescent="0.25">
      <c r="A42" s="51">
        <v>2013</v>
      </c>
      <c r="B42" s="55" t="s">
        <v>270</v>
      </c>
      <c r="C42" s="55" t="s">
        <v>190</v>
      </c>
      <c r="D42" s="52" t="s">
        <v>190</v>
      </c>
    </row>
    <row r="43" spans="1:4" s="52" customFormat="1" ht="20.100000000000001" customHeight="1" x14ac:dyDescent="0.25">
      <c r="A43" s="51">
        <v>2014</v>
      </c>
      <c r="B43" s="55" t="s">
        <v>197</v>
      </c>
      <c r="C43" s="55" t="s">
        <v>214</v>
      </c>
      <c r="D43" s="52" t="s">
        <v>197</v>
      </c>
    </row>
    <row r="44" spans="1:4" s="52" customFormat="1" ht="20.100000000000001" customHeight="1" x14ac:dyDescent="0.25">
      <c r="A44" s="51">
        <v>2015</v>
      </c>
      <c r="B44" s="55" t="s">
        <v>194</v>
      </c>
      <c r="C44" s="55" t="s">
        <v>214</v>
      </c>
      <c r="D44" s="52" t="s">
        <v>214</v>
      </c>
    </row>
    <row r="45" spans="1:4" s="52" customFormat="1" ht="20.100000000000001" customHeight="1" x14ac:dyDescent="0.25">
      <c r="A45" s="51">
        <v>2016</v>
      </c>
      <c r="B45" s="55" t="s">
        <v>201</v>
      </c>
      <c r="C45" s="55" t="s">
        <v>184</v>
      </c>
      <c r="D45" s="52" t="s">
        <v>184</v>
      </c>
    </row>
    <row r="46" spans="1:4" s="52" customFormat="1" ht="20.100000000000001" customHeight="1" x14ac:dyDescent="0.25">
      <c r="A46" s="51">
        <v>2017</v>
      </c>
      <c r="B46" s="55" t="s">
        <v>197</v>
      </c>
      <c r="C46" s="55" t="s">
        <v>196</v>
      </c>
      <c r="D46" s="52" t="s">
        <v>197</v>
      </c>
    </row>
    <row r="47" spans="1:4" s="52" customFormat="1" ht="20.100000000000001" customHeight="1" x14ac:dyDescent="0.25">
      <c r="A47" s="51">
        <v>2018</v>
      </c>
      <c r="B47" s="55" t="s">
        <v>192</v>
      </c>
      <c r="C47" s="55" t="s">
        <v>263</v>
      </c>
      <c r="D47" s="52" t="s">
        <v>184</v>
      </c>
    </row>
    <row r="48" spans="1:4" s="52" customFormat="1" ht="20.100000000000001" customHeight="1" x14ac:dyDescent="0.25">
      <c r="A48" s="51">
        <v>2019</v>
      </c>
      <c r="B48" s="55" t="s">
        <v>192</v>
      </c>
      <c r="C48" s="55" t="s">
        <v>203</v>
      </c>
      <c r="D48" s="52" t="s">
        <v>192</v>
      </c>
    </row>
    <row r="49" spans="1:4" s="52" customFormat="1" ht="20.100000000000001" customHeight="1" x14ac:dyDescent="0.25">
      <c r="A49" s="51">
        <f>IF(B48&gt;"",MAX(A$1:A48)+1,"")</f>
        <v>2020</v>
      </c>
      <c r="B49" s="55" t="s">
        <v>320</v>
      </c>
      <c r="C49" s="55" t="s">
        <v>320</v>
      </c>
      <c r="D49" s="55" t="s">
        <v>320</v>
      </c>
    </row>
    <row r="50" spans="1:4" s="52" customFormat="1" ht="20.100000000000001" customHeight="1" x14ac:dyDescent="0.25">
      <c r="A50" s="51">
        <f>IF(B49&gt;"",MAX(A$1:A49)+1,"")</f>
        <v>2021</v>
      </c>
      <c r="B50" s="55" t="s">
        <v>957</v>
      </c>
      <c r="C50" s="55"/>
      <c r="D50" s="55" t="s">
        <v>203</v>
      </c>
    </row>
    <row r="51" spans="1:4" s="52" customFormat="1" ht="20.100000000000001" customHeight="1" x14ac:dyDescent="0.25">
      <c r="A51" s="51">
        <f>IF(B50&gt;"",MAX(A$1:A50)+1,"")</f>
        <v>2022</v>
      </c>
      <c r="B51" s="55" t="s">
        <v>203</v>
      </c>
      <c r="C51" s="55" t="s">
        <v>174</v>
      </c>
      <c r="D51" s="55" t="s">
        <v>174</v>
      </c>
    </row>
    <row r="52" spans="1:4" s="52" customFormat="1" ht="20.100000000000001" customHeight="1" x14ac:dyDescent="0.25">
      <c r="A52" s="51">
        <f>IF(B51&gt;"",MAX(A$1:A51)+1,"")</f>
        <v>2023</v>
      </c>
      <c r="B52" s="55" t="s">
        <v>190</v>
      </c>
      <c r="C52" s="55" t="s">
        <v>281</v>
      </c>
      <c r="D52" s="55" t="s">
        <v>190</v>
      </c>
    </row>
    <row r="53" spans="1:4" s="52" customFormat="1" ht="20.100000000000001" customHeight="1" x14ac:dyDescent="0.25">
      <c r="A53" s="51">
        <f>IF(B52&gt;"",MAX(A$1:A52)+1,"")</f>
        <v>2024</v>
      </c>
      <c r="B53" s="55" t="s">
        <v>205</v>
      </c>
      <c r="C53" s="55" t="s">
        <v>203</v>
      </c>
      <c r="D53" s="55" t="s">
        <v>205</v>
      </c>
    </row>
    <row r="54" spans="1:4" s="52" customFormat="1" ht="20.100000000000001" customHeight="1" x14ac:dyDescent="0.25">
      <c r="A54" s="51">
        <f>IF(B53&gt;"",MAX(A$1:A53)+1,"")</f>
        <v>2025</v>
      </c>
      <c r="B54" s="55" t="s">
        <v>281</v>
      </c>
      <c r="C54" s="55" t="s">
        <v>263</v>
      </c>
      <c r="D54" s="55" t="s">
        <v>281</v>
      </c>
    </row>
    <row r="55" spans="1:4" s="52" customFormat="1" ht="20.100000000000001" customHeight="1" x14ac:dyDescent="0.25">
      <c r="A55" s="51">
        <f>IF(B54&gt;"",MAX(A$1:A54)+1,"")</f>
        <v>2026</v>
      </c>
      <c r="B55" s="55"/>
      <c r="C55" s="55"/>
      <c r="D55" s="55"/>
    </row>
    <row r="56" spans="1:4" s="52" customFormat="1" ht="20.100000000000001" customHeight="1" x14ac:dyDescent="0.25">
      <c r="A56" s="51" t="str">
        <f>IF(B55&gt;"",MAX(A$1:A55)+1,"")</f>
        <v/>
      </c>
      <c r="B56" s="55"/>
      <c r="C56" s="55"/>
      <c r="D56" s="55"/>
    </row>
    <row r="57" spans="1:4" s="52" customFormat="1" ht="20.100000000000001" customHeight="1" x14ac:dyDescent="0.25">
      <c r="A57" s="51" t="str">
        <f>IF(B56&gt;"",MAX(A$1:A56)+1,"")</f>
        <v/>
      </c>
      <c r="B57" s="55"/>
      <c r="C57" s="55"/>
      <c r="D57" s="55"/>
    </row>
    <row r="58" spans="1:4" s="52" customFormat="1" ht="20.100000000000001" customHeight="1" x14ac:dyDescent="0.25">
      <c r="A58" s="51" t="str">
        <f>IF(B57&gt;"",MAX(A$1:A57)+1,"")</f>
        <v/>
      </c>
      <c r="B58" s="55"/>
      <c r="C58" s="55"/>
      <c r="D58" s="55"/>
    </row>
    <row r="59" spans="1:4" s="52" customFormat="1" ht="20.100000000000001" customHeight="1" x14ac:dyDescent="0.25">
      <c r="A59" s="51" t="str">
        <f>IF(B58&gt;"",MAX(A$1:A58)+1,"")</f>
        <v/>
      </c>
      <c r="B59" s="55"/>
      <c r="C59" s="55"/>
      <c r="D59" s="55"/>
    </row>
    <row r="60" spans="1:4" s="52" customFormat="1" ht="20.100000000000001" customHeight="1" x14ac:dyDescent="0.25">
      <c r="A60" s="51" t="str">
        <f>IF(B59&gt;"",MAX(A$1:A59)+1,"")</f>
        <v/>
      </c>
      <c r="B60" s="55"/>
      <c r="C60" s="55"/>
      <c r="D60" s="55"/>
    </row>
    <row r="61" spans="1:4" s="52" customFormat="1" ht="20.100000000000001" customHeight="1" x14ac:dyDescent="0.25">
      <c r="A61" s="51" t="str">
        <f>IF(B60&gt;"",MAX(A$1:A60)+1,"")</f>
        <v/>
      </c>
      <c r="B61" s="55"/>
      <c r="C61" s="55"/>
      <c r="D61" s="55"/>
    </row>
    <row r="62" spans="1:4" s="52" customFormat="1" ht="20.100000000000001" customHeight="1" x14ac:dyDescent="0.25">
      <c r="A62" s="51" t="str">
        <f>IF(B61&gt;"",MAX(A$1:A61)+1,"")</f>
        <v/>
      </c>
      <c r="B62" s="55"/>
      <c r="C62" s="55"/>
      <c r="D62" s="55"/>
    </row>
    <row r="63" spans="1:4" s="52" customFormat="1" ht="20.100000000000001" customHeight="1" x14ac:dyDescent="0.25">
      <c r="A63" s="51" t="str">
        <f>IF(B62&gt;"",MAX(A$1:A62)+1,"")</f>
        <v/>
      </c>
      <c r="B63" s="55"/>
      <c r="C63" s="55"/>
      <c r="D63" s="55"/>
    </row>
    <row r="64" spans="1:4" s="52" customFormat="1" ht="20.100000000000001" customHeight="1" x14ac:dyDescent="0.25">
      <c r="A64" s="51" t="str">
        <f>IF(B63&gt;"",MAX(A$1:A63)+1,"")</f>
        <v/>
      </c>
      <c r="B64" s="55"/>
      <c r="C64" s="55"/>
      <c r="D64" s="55"/>
    </row>
    <row r="65" spans="1:4" s="52" customFormat="1" ht="20.100000000000001" customHeight="1" x14ac:dyDescent="0.25">
      <c r="A65" s="51" t="str">
        <f>IF(B64&gt;"",MAX(A$1:A64)+1,"")</f>
        <v/>
      </c>
      <c r="B65" s="55"/>
      <c r="C65" s="55"/>
      <c r="D65" s="55"/>
    </row>
    <row r="66" spans="1:4" s="52" customFormat="1" ht="20.100000000000001" customHeight="1" x14ac:dyDescent="0.25">
      <c r="A66" s="51" t="str">
        <f>IF(B65&gt;"",MAX(A$1:A65)+1,"")</f>
        <v/>
      </c>
      <c r="B66" s="55"/>
      <c r="C66" s="55"/>
      <c r="D66" s="55"/>
    </row>
    <row r="67" spans="1:4" s="52" customFormat="1" ht="20.100000000000001" customHeight="1" x14ac:dyDescent="0.25">
      <c r="A67" s="51" t="str">
        <f>IF(B66&gt;"",MAX(A$1:A66)+1,"")</f>
        <v/>
      </c>
      <c r="B67" s="55"/>
      <c r="C67" s="55"/>
      <c r="D67" s="55"/>
    </row>
    <row r="68" spans="1:4" s="52" customFormat="1" ht="20.100000000000001" customHeight="1" x14ac:dyDescent="0.25">
      <c r="A68" s="51"/>
      <c r="B68" s="55"/>
      <c r="C68" s="55"/>
    </row>
    <row r="69" spans="1:4" s="52" customFormat="1" ht="20.100000000000001" customHeight="1" x14ac:dyDescent="0.25">
      <c r="A69" s="51"/>
      <c r="B69" s="55"/>
      <c r="C69" s="55"/>
    </row>
    <row r="70" spans="1:4" s="52" customFormat="1" ht="20.100000000000001" customHeight="1" x14ac:dyDescent="0.25">
      <c r="A70" s="51"/>
      <c r="B70" s="55"/>
      <c r="C70" s="55"/>
    </row>
    <row r="71" spans="1:4" s="52" customFormat="1" ht="20.100000000000001" customHeight="1" x14ac:dyDescent="0.25">
      <c r="A71" s="51"/>
      <c r="B71" s="55"/>
      <c r="C71" s="55"/>
    </row>
    <row r="72" spans="1:4" s="52" customFormat="1" ht="20.100000000000001" customHeight="1" x14ac:dyDescent="0.25">
      <c r="A72" s="51"/>
      <c r="B72" s="55"/>
      <c r="C72" s="55"/>
    </row>
    <row r="73" spans="1:4" s="52" customFormat="1" ht="20.100000000000001" customHeight="1" x14ac:dyDescent="0.25">
      <c r="A73" s="51"/>
      <c r="B73" s="55"/>
      <c r="C73" s="55"/>
    </row>
    <row r="74" spans="1:4" s="52" customFormat="1" ht="20.100000000000001" customHeight="1" x14ac:dyDescent="0.25">
      <c r="A74" s="51"/>
      <c r="B74" s="55"/>
      <c r="C74" s="55"/>
    </row>
    <row r="75" spans="1:4" s="52" customFormat="1" ht="20.100000000000001" customHeight="1" x14ac:dyDescent="0.25">
      <c r="A75" s="51"/>
      <c r="B75" s="55"/>
      <c r="C75" s="55"/>
    </row>
    <row r="76" spans="1:4" s="52" customFormat="1" ht="20.100000000000001" customHeight="1" x14ac:dyDescent="0.25">
      <c r="A76" s="51"/>
      <c r="B76" s="55"/>
      <c r="C76" s="55"/>
    </row>
    <row r="77" spans="1:4" s="52" customFormat="1" ht="20.100000000000001" customHeight="1" x14ac:dyDescent="0.25">
      <c r="A77" s="51"/>
      <c r="B77" s="55"/>
      <c r="C77" s="55"/>
    </row>
    <row r="78" spans="1:4" s="52" customFormat="1" ht="20.100000000000001" customHeight="1" x14ac:dyDescent="0.25">
      <c r="A78" s="51"/>
      <c r="B78" s="55"/>
      <c r="C78" s="55"/>
    </row>
    <row r="79" spans="1:4" s="52" customFormat="1" ht="20.100000000000001" customHeight="1" x14ac:dyDescent="0.25">
      <c r="A79" s="51"/>
      <c r="B79" s="55"/>
      <c r="C79" s="55"/>
    </row>
    <row r="80" spans="1:4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</sheetData>
  <mergeCells count="1">
    <mergeCell ref="B4:C4"/>
  </mergeCells>
  <hyperlinks>
    <hyperlink ref="C1" location="'Competitions Dashboard'!A1" display=" COMPETITIONS DASHBOARD" xr:uid="{3110C65F-CCB4-4BB6-A2BE-D367573B5692}"/>
    <hyperlink ref="D1" location="'Statistics Overview'!A1" display="STATISTICS OVERVIEW" xr:uid="{0F7421A6-69A5-459A-8890-000C1D5DD4A9}"/>
  </hyperlink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8DB28-EECC-4A41-BD54-2DAC9C0DE087}">
  <dimension ref="A1:G90"/>
  <sheetViews>
    <sheetView showGridLines="0" zoomScaleNormal="100" workbookViewId="0">
      <pane xSplit="1" ySplit="6" topLeftCell="B28" activePane="bottomRight" state="frozen"/>
      <selection activeCell="C1" sqref="C1"/>
      <selection pane="topRight" activeCell="C1" sqref="C1"/>
      <selection pane="bottomLeft" activeCell="C1" sqref="C1"/>
      <selection pane="bottomRight" activeCell="B42" sqref="B42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6" width="9.140625" style="48" customWidth="1"/>
    <col min="7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307</v>
      </c>
      <c r="C4" s="312"/>
      <c r="D4" s="90"/>
      <c r="E4" s="89"/>
      <c r="F4" s="89"/>
      <c r="G4" s="89"/>
    </row>
    <row r="5" spans="1:7" ht="15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1991</v>
      </c>
      <c r="B7" s="54" t="s">
        <v>298</v>
      </c>
      <c r="C7" s="195" t="s">
        <v>415</v>
      </c>
      <c r="D7" s="195" t="s">
        <v>415</v>
      </c>
    </row>
    <row r="8" spans="1:7" ht="20.100000000000001" customHeight="1" x14ac:dyDescent="0.3">
      <c r="A8" s="51">
        <v>1992</v>
      </c>
      <c r="B8" s="54" t="s">
        <v>308</v>
      </c>
      <c r="C8" s="195" t="s">
        <v>415</v>
      </c>
      <c r="D8" s="48" t="s">
        <v>309</v>
      </c>
    </row>
    <row r="9" spans="1:7" s="52" customFormat="1" ht="20.100000000000001" customHeight="1" x14ac:dyDescent="0.25">
      <c r="A9" s="51">
        <v>1993</v>
      </c>
      <c r="B9" s="55" t="s">
        <v>310</v>
      </c>
      <c r="C9" s="195" t="s">
        <v>415</v>
      </c>
      <c r="D9" s="195" t="s">
        <v>415</v>
      </c>
    </row>
    <row r="10" spans="1:7" s="52" customFormat="1" ht="20.100000000000001" customHeight="1" x14ac:dyDescent="0.25">
      <c r="A10" s="51">
        <v>1994</v>
      </c>
      <c r="B10" s="55" t="s">
        <v>228</v>
      </c>
      <c r="C10" s="195" t="s">
        <v>415</v>
      </c>
      <c r="D10" s="52" t="s">
        <v>192</v>
      </c>
    </row>
    <row r="11" spans="1:7" s="52" customFormat="1" ht="20.100000000000001" customHeight="1" x14ac:dyDescent="0.25">
      <c r="A11" s="51">
        <v>1995</v>
      </c>
      <c r="B11" s="55" t="s">
        <v>196</v>
      </c>
      <c r="C11" s="195" t="s">
        <v>415</v>
      </c>
      <c r="D11" s="52" t="s">
        <v>196</v>
      </c>
    </row>
    <row r="12" spans="1:7" s="52" customFormat="1" ht="20.100000000000001" customHeight="1" x14ac:dyDescent="0.25">
      <c r="A12" s="51">
        <v>1996</v>
      </c>
      <c r="B12" s="55" t="s">
        <v>231</v>
      </c>
      <c r="C12" s="195" t="s">
        <v>415</v>
      </c>
      <c r="D12" s="52" t="s">
        <v>263</v>
      </c>
    </row>
    <row r="13" spans="1:7" s="52" customFormat="1" ht="20.100000000000001" customHeight="1" x14ac:dyDescent="0.25">
      <c r="A13" s="51">
        <v>1997</v>
      </c>
      <c r="B13" s="55" t="s">
        <v>263</v>
      </c>
      <c r="C13" s="195" t="s">
        <v>415</v>
      </c>
      <c r="D13" s="52" t="s">
        <v>263</v>
      </c>
    </row>
    <row r="14" spans="1:7" s="52" customFormat="1" ht="20.100000000000001" customHeight="1" x14ac:dyDescent="0.25">
      <c r="A14" s="51">
        <v>1998</v>
      </c>
      <c r="B14" s="55" t="s">
        <v>186</v>
      </c>
      <c r="C14" s="195" t="s">
        <v>415</v>
      </c>
      <c r="D14" s="52" t="s">
        <v>186</v>
      </c>
    </row>
    <row r="15" spans="1:7" s="52" customFormat="1" ht="20.100000000000001" customHeight="1" x14ac:dyDescent="0.25">
      <c r="A15" s="51">
        <v>1999</v>
      </c>
      <c r="B15" s="55" t="s">
        <v>188</v>
      </c>
      <c r="C15" s="195" t="s">
        <v>415</v>
      </c>
      <c r="D15" s="52" t="s">
        <v>205</v>
      </c>
    </row>
    <row r="16" spans="1:7" s="52" customFormat="1" ht="20.100000000000001" customHeight="1" x14ac:dyDescent="0.25">
      <c r="A16" s="51">
        <v>2000</v>
      </c>
      <c r="B16" s="52" t="s">
        <v>196</v>
      </c>
      <c r="C16" s="195" t="s">
        <v>415</v>
      </c>
      <c r="D16" s="52" t="s">
        <v>263</v>
      </c>
    </row>
    <row r="17" spans="1:4" s="52" customFormat="1" ht="20.100000000000001" customHeight="1" x14ac:dyDescent="0.25">
      <c r="A17" s="51">
        <v>2001</v>
      </c>
      <c r="B17" s="52" t="s">
        <v>174</v>
      </c>
      <c r="C17" s="195" t="s">
        <v>415</v>
      </c>
      <c r="D17" s="52" t="s">
        <v>176</v>
      </c>
    </row>
    <row r="18" spans="1:4" s="52" customFormat="1" ht="20.100000000000001" customHeight="1" x14ac:dyDescent="0.25">
      <c r="A18" s="51">
        <v>2002</v>
      </c>
      <c r="B18" s="55" t="s">
        <v>172</v>
      </c>
      <c r="C18" s="195" t="s">
        <v>415</v>
      </c>
      <c r="D18" s="52" t="s">
        <v>271</v>
      </c>
    </row>
    <row r="19" spans="1:4" s="52" customFormat="1" ht="20.100000000000001" customHeight="1" x14ac:dyDescent="0.25">
      <c r="A19" s="51">
        <v>2003</v>
      </c>
      <c r="B19" s="52" t="s">
        <v>190</v>
      </c>
      <c r="C19" s="55" t="s">
        <v>176</v>
      </c>
      <c r="D19" s="52" t="s">
        <v>190</v>
      </c>
    </row>
    <row r="20" spans="1:4" s="52" customFormat="1" ht="20.100000000000001" customHeight="1" x14ac:dyDescent="0.25">
      <c r="A20" s="51">
        <v>2004</v>
      </c>
      <c r="B20" s="55" t="s">
        <v>194</v>
      </c>
      <c r="C20" s="55" t="s">
        <v>176</v>
      </c>
      <c r="D20" s="52" t="s">
        <v>190</v>
      </c>
    </row>
    <row r="21" spans="1:4" s="52" customFormat="1" ht="20.100000000000001" customHeight="1" x14ac:dyDescent="0.25">
      <c r="A21" s="51">
        <v>2005</v>
      </c>
      <c r="B21" s="55" t="s">
        <v>174</v>
      </c>
      <c r="C21" s="195" t="s">
        <v>415</v>
      </c>
      <c r="D21" s="52" t="s">
        <v>186</v>
      </c>
    </row>
    <row r="22" spans="1:4" s="52" customFormat="1" ht="20.100000000000001" customHeight="1" x14ac:dyDescent="0.25">
      <c r="A22" s="51">
        <v>2006</v>
      </c>
      <c r="B22" s="55" t="s">
        <v>65</v>
      </c>
      <c r="C22" s="55" t="s">
        <v>190</v>
      </c>
      <c r="D22" s="52" t="s">
        <v>65</v>
      </c>
    </row>
    <row r="23" spans="1:4" s="52" customFormat="1" ht="20.100000000000001" customHeight="1" x14ac:dyDescent="0.25">
      <c r="A23" s="51">
        <v>2007</v>
      </c>
      <c r="B23" s="55" t="s">
        <v>186</v>
      </c>
      <c r="C23" s="55" t="s">
        <v>184</v>
      </c>
      <c r="D23" s="52" t="s">
        <v>186</v>
      </c>
    </row>
    <row r="24" spans="1:4" s="52" customFormat="1" ht="20.100000000000001" customHeight="1" x14ac:dyDescent="0.25">
      <c r="A24" s="51">
        <v>2008</v>
      </c>
      <c r="B24" s="55" t="s">
        <v>196</v>
      </c>
      <c r="C24" s="55" t="s">
        <v>176</v>
      </c>
      <c r="D24" s="52" t="s">
        <v>196</v>
      </c>
    </row>
    <row r="25" spans="1:4" s="52" customFormat="1" ht="20.100000000000001" customHeight="1" x14ac:dyDescent="0.25">
      <c r="A25" s="51">
        <v>2009</v>
      </c>
      <c r="B25" s="55" t="s">
        <v>194</v>
      </c>
      <c r="C25" s="55" t="s">
        <v>174</v>
      </c>
      <c r="D25" s="52" t="s">
        <v>174</v>
      </c>
    </row>
    <row r="26" spans="1:4" s="52" customFormat="1" ht="20.100000000000001" customHeight="1" x14ac:dyDescent="0.25">
      <c r="A26" s="51">
        <v>2010</v>
      </c>
      <c r="B26" s="55" t="s">
        <v>176</v>
      </c>
      <c r="C26" s="55" t="s">
        <v>197</v>
      </c>
      <c r="D26" s="52" t="s">
        <v>176</v>
      </c>
    </row>
    <row r="27" spans="1:4" s="52" customFormat="1" ht="20.100000000000001" customHeight="1" x14ac:dyDescent="0.25">
      <c r="A27" s="51">
        <v>2011</v>
      </c>
      <c r="B27" s="55" t="s">
        <v>205</v>
      </c>
      <c r="C27" s="55" t="s">
        <v>197</v>
      </c>
      <c r="D27" s="52" t="s">
        <v>205</v>
      </c>
    </row>
    <row r="28" spans="1:4" s="52" customFormat="1" ht="20.100000000000001" customHeight="1" x14ac:dyDescent="0.25">
      <c r="A28" s="51">
        <v>2012</v>
      </c>
      <c r="B28" s="52" t="s">
        <v>186</v>
      </c>
      <c r="C28" s="55" t="s">
        <v>184</v>
      </c>
      <c r="D28" s="52" t="s">
        <v>184</v>
      </c>
    </row>
    <row r="29" spans="1:4" s="52" customFormat="1" ht="20.100000000000001" customHeight="1" x14ac:dyDescent="0.25">
      <c r="A29" s="51">
        <v>2013</v>
      </c>
      <c r="B29" s="55" t="s">
        <v>284</v>
      </c>
      <c r="C29" s="55" t="s">
        <v>190</v>
      </c>
      <c r="D29" s="52" t="s">
        <v>190</v>
      </c>
    </row>
    <row r="30" spans="1:4" s="52" customFormat="1" ht="20.100000000000001" customHeight="1" x14ac:dyDescent="0.25">
      <c r="A30" s="51">
        <v>2014</v>
      </c>
      <c r="B30" s="55" t="s">
        <v>201</v>
      </c>
      <c r="C30" s="55" t="s">
        <v>192</v>
      </c>
      <c r="D30" s="52" t="s">
        <v>194</v>
      </c>
    </row>
    <row r="31" spans="1:4" s="52" customFormat="1" ht="20.100000000000001" customHeight="1" x14ac:dyDescent="0.25">
      <c r="A31" s="51">
        <v>2015</v>
      </c>
      <c r="B31" s="55" t="s">
        <v>201</v>
      </c>
      <c r="C31" s="55" t="s">
        <v>194</v>
      </c>
      <c r="D31" s="52" t="s">
        <v>201</v>
      </c>
    </row>
    <row r="32" spans="1:4" s="52" customFormat="1" ht="20.100000000000001" customHeight="1" x14ac:dyDescent="0.25">
      <c r="A32" s="51">
        <v>2016</v>
      </c>
      <c r="B32" s="55" t="s">
        <v>196</v>
      </c>
      <c r="C32" s="55" t="s">
        <v>172</v>
      </c>
      <c r="D32" s="52" t="s">
        <v>196</v>
      </c>
    </row>
    <row r="33" spans="1:4" s="52" customFormat="1" ht="20.100000000000001" customHeight="1" x14ac:dyDescent="0.25">
      <c r="A33" s="51">
        <v>2017</v>
      </c>
      <c r="B33" s="55" t="s">
        <v>190</v>
      </c>
      <c r="C33" s="55" t="s">
        <v>176</v>
      </c>
      <c r="D33" s="52" t="s">
        <v>194</v>
      </c>
    </row>
    <row r="34" spans="1:4" s="52" customFormat="1" ht="20.100000000000001" customHeight="1" x14ac:dyDescent="0.25">
      <c r="A34" s="51">
        <v>2018</v>
      </c>
      <c r="B34" s="55" t="s">
        <v>178</v>
      </c>
      <c r="C34" s="55" t="s">
        <v>186</v>
      </c>
      <c r="D34" s="52" t="s">
        <v>196</v>
      </c>
    </row>
    <row r="35" spans="1:4" s="52" customFormat="1" ht="20.100000000000001" customHeight="1" x14ac:dyDescent="0.25">
      <c r="A35" s="51">
        <v>2019</v>
      </c>
      <c r="B35" s="55" t="s">
        <v>196</v>
      </c>
      <c r="C35" s="55" t="s">
        <v>176</v>
      </c>
      <c r="D35" s="52" t="s">
        <v>196</v>
      </c>
    </row>
    <row r="36" spans="1:4" s="52" customFormat="1" ht="20.100000000000001" customHeight="1" x14ac:dyDescent="0.25">
      <c r="A36" s="51">
        <f>IF(B35&gt;"",MAX(A$1:A35)+1,"")</f>
        <v>2020</v>
      </c>
      <c r="B36" s="55" t="s">
        <v>174</v>
      </c>
      <c r="C36" s="55" t="s">
        <v>212</v>
      </c>
      <c r="D36" s="55" t="s">
        <v>212</v>
      </c>
    </row>
    <row r="37" spans="1:4" s="52" customFormat="1" ht="20.100000000000001" customHeight="1" x14ac:dyDescent="0.25">
      <c r="A37" s="51">
        <f>IF(B36&gt;"",MAX(A$1:A36)+1,"")</f>
        <v>2021</v>
      </c>
      <c r="B37" s="55" t="s">
        <v>957</v>
      </c>
      <c r="C37" s="55"/>
      <c r="D37" s="55" t="s">
        <v>281</v>
      </c>
    </row>
    <row r="38" spans="1:4" s="52" customFormat="1" ht="20.100000000000001" customHeight="1" x14ac:dyDescent="0.25">
      <c r="A38" s="51">
        <f>IF(B37&gt;"",MAX(A$1:A37)+1,"")</f>
        <v>2022</v>
      </c>
      <c r="B38" s="55" t="s">
        <v>197</v>
      </c>
      <c r="C38" s="55" t="s">
        <v>65</v>
      </c>
      <c r="D38" s="55" t="s">
        <v>197</v>
      </c>
    </row>
    <row r="39" spans="1:4" s="52" customFormat="1" ht="20.100000000000001" customHeight="1" x14ac:dyDescent="0.25">
      <c r="A39" s="51">
        <f>IF(B38&gt;"",MAX(A$1:A38)+1,"")</f>
        <v>2023</v>
      </c>
      <c r="B39" s="55" t="s">
        <v>205</v>
      </c>
      <c r="C39" s="55" t="s">
        <v>188</v>
      </c>
      <c r="D39" s="55" t="s">
        <v>205</v>
      </c>
    </row>
    <row r="40" spans="1:4" s="52" customFormat="1" ht="20.100000000000001" customHeight="1" x14ac:dyDescent="0.25">
      <c r="A40" s="51">
        <f>IF(B39&gt;"",MAX(A$1:A39)+1,"")</f>
        <v>2024</v>
      </c>
      <c r="B40" s="55" t="s">
        <v>172</v>
      </c>
      <c r="C40" s="55" t="s">
        <v>281</v>
      </c>
      <c r="D40" s="55" t="s">
        <v>178</v>
      </c>
    </row>
    <row r="41" spans="1:4" s="52" customFormat="1" ht="20.100000000000001" customHeight="1" x14ac:dyDescent="0.25">
      <c r="A41" s="51">
        <f>IF(B40&gt;"",MAX(A$1:A40)+1,"")</f>
        <v>2025</v>
      </c>
      <c r="B41" s="55" t="s">
        <v>217</v>
      </c>
      <c r="C41" s="55" t="s">
        <v>214</v>
      </c>
      <c r="D41" s="55" t="s">
        <v>217</v>
      </c>
    </row>
    <row r="42" spans="1:4" s="52" customFormat="1" ht="20.100000000000001" customHeight="1" x14ac:dyDescent="0.25">
      <c r="A42" s="51">
        <f>IF(B41&gt;"",MAX(A$1:A41)+1,"")</f>
        <v>2026</v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IF(B42&gt;"",MAX(A$1:A42)+1,"")</f>
        <v/>
      </c>
      <c r="B43" s="55"/>
      <c r="C43" s="55"/>
      <c r="D43" s="55"/>
    </row>
    <row r="44" spans="1:4" s="52" customFormat="1" ht="20.100000000000001" customHeight="1" x14ac:dyDescent="0.25">
      <c r="A44" s="51" t="str">
        <f>IF(B43&gt;"",MAX(A$1:A43)+1,"")</f>
        <v/>
      </c>
      <c r="B44" s="55"/>
      <c r="C44" s="55"/>
      <c r="D44" s="55"/>
    </row>
    <row r="45" spans="1:4" s="52" customFormat="1" ht="20.100000000000001" customHeight="1" x14ac:dyDescent="0.25">
      <c r="A45" s="51" t="str">
        <f>IF(B44&gt;"",MAX(A$1:A44)+1,"")</f>
        <v/>
      </c>
      <c r="B45" s="55"/>
      <c r="C45" s="55"/>
      <c r="D45" s="55"/>
    </row>
    <row r="46" spans="1:4" s="52" customFormat="1" ht="20.100000000000001" customHeight="1" x14ac:dyDescent="0.25">
      <c r="A46" s="51" t="str">
        <f>IF(B45&gt;"",MAX(A$1:A45)+1,"")</f>
        <v/>
      </c>
      <c r="B46" s="55"/>
      <c r="C46" s="55"/>
      <c r="D46" s="55"/>
    </row>
    <row r="47" spans="1:4" s="52" customFormat="1" ht="20.100000000000001" customHeight="1" x14ac:dyDescent="0.25">
      <c r="A47" s="51" t="str">
        <f>IF(B46&gt;"",MAX(A$1:A46)+1,"")</f>
        <v/>
      </c>
      <c r="B47" s="55"/>
      <c r="C47" s="55"/>
      <c r="D47" s="55"/>
    </row>
    <row r="48" spans="1:4" s="52" customFormat="1" ht="20.100000000000001" customHeight="1" x14ac:dyDescent="0.25">
      <c r="A48" s="51" t="str">
        <f>IF(B47&gt;"",MAX(A$1:A47)+1,"")</f>
        <v/>
      </c>
      <c r="B48" s="55"/>
      <c r="C48" s="55"/>
      <c r="D48" s="55"/>
    </row>
    <row r="49" spans="1:4" s="52" customFormat="1" ht="20.100000000000001" customHeight="1" x14ac:dyDescent="0.25">
      <c r="A49" s="51" t="str">
        <f>IF(B48&gt;"",MAX(A$1:A48)+1,"")</f>
        <v/>
      </c>
      <c r="B49" s="55"/>
      <c r="C49" s="55"/>
      <c r="D49" s="55"/>
    </row>
    <row r="50" spans="1:4" s="52" customFormat="1" ht="20.100000000000001" customHeight="1" x14ac:dyDescent="0.25">
      <c r="A50" s="51" t="str">
        <f>IF(B49&gt;"",MAX(A$1:A49)+1,"")</f>
        <v/>
      </c>
      <c r="B50" s="55"/>
      <c r="C50" s="55"/>
      <c r="D50" s="55"/>
    </row>
    <row r="51" spans="1:4" s="52" customFormat="1" ht="20.100000000000001" customHeight="1" x14ac:dyDescent="0.25">
      <c r="A51" s="51" t="str">
        <f>IF(B50&gt;"",MAX(A$1:A50)+1,"")</f>
        <v/>
      </c>
      <c r="B51" s="55"/>
      <c r="C51" s="55"/>
      <c r="D51" s="55"/>
    </row>
    <row r="52" spans="1:4" s="52" customFormat="1" ht="20.100000000000001" customHeight="1" x14ac:dyDescent="0.25">
      <c r="A52" s="51" t="str">
        <f>IF(B51&gt;"",MAX(A$1:A51)+1,"")</f>
        <v/>
      </c>
      <c r="B52" s="55"/>
      <c r="C52" s="55"/>
      <c r="D52" s="55"/>
    </row>
    <row r="53" spans="1:4" s="52" customFormat="1" ht="20.100000000000001" customHeight="1" x14ac:dyDescent="0.25">
      <c r="A53" s="51" t="str">
        <f>IF(B52&gt;"",MAX(A$1:A52)+1,"")</f>
        <v/>
      </c>
      <c r="B53" s="55"/>
      <c r="C53" s="55"/>
      <c r="D53" s="55"/>
    </row>
    <row r="54" spans="1:4" s="52" customFormat="1" ht="20.100000000000001" customHeight="1" x14ac:dyDescent="0.25">
      <c r="A54" s="51" t="str">
        <f>IF(B53&gt;"",MAX(A$1:A53)+1,"")</f>
        <v/>
      </c>
      <c r="B54" s="55"/>
      <c r="C54" s="55"/>
      <c r="D54" s="55"/>
    </row>
    <row r="55" spans="1:4" s="52" customFormat="1" ht="20.100000000000001" customHeight="1" x14ac:dyDescent="0.25">
      <c r="A55" s="51"/>
      <c r="B55" s="55"/>
      <c r="C55" s="55"/>
    </row>
    <row r="56" spans="1:4" s="52" customFormat="1" ht="20.100000000000001" customHeight="1" x14ac:dyDescent="0.25">
      <c r="A56" s="51"/>
      <c r="B56" s="55"/>
      <c r="C56" s="55"/>
    </row>
    <row r="57" spans="1:4" s="52" customFormat="1" ht="20.100000000000001" customHeight="1" x14ac:dyDescent="0.25">
      <c r="A57" s="51"/>
      <c r="B57" s="55"/>
      <c r="C57" s="55"/>
    </row>
    <row r="58" spans="1:4" s="52" customFormat="1" ht="20.100000000000001" customHeight="1" x14ac:dyDescent="0.25">
      <c r="A58" s="51"/>
      <c r="B58" s="55"/>
      <c r="C58" s="55"/>
    </row>
    <row r="59" spans="1:4" s="52" customFormat="1" ht="20.100000000000001" customHeight="1" x14ac:dyDescent="0.25">
      <c r="A59" s="51"/>
      <c r="B59" s="55"/>
      <c r="C59" s="55"/>
    </row>
    <row r="60" spans="1:4" s="52" customFormat="1" ht="20.100000000000001" customHeight="1" x14ac:dyDescent="0.25">
      <c r="A60" s="51"/>
      <c r="B60" s="55"/>
      <c r="C60" s="55"/>
    </row>
    <row r="61" spans="1:4" s="52" customFormat="1" ht="20.100000000000001" customHeight="1" x14ac:dyDescent="0.25">
      <c r="A61" s="51"/>
      <c r="B61" s="55"/>
      <c r="C61" s="55"/>
    </row>
    <row r="62" spans="1:4" s="52" customFormat="1" ht="20.100000000000001" customHeight="1" x14ac:dyDescent="0.25">
      <c r="A62" s="51"/>
      <c r="B62" s="55"/>
      <c r="C62" s="55"/>
    </row>
    <row r="63" spans="1:4" s="52" customFormat="1" ht="20.100000000000001" customHeight="1" x14ac:dyDescent="0.25">
      <c r="A63" s="51"/>
      <c r="B63" s="55"/>
      <c r="C63" s="55"/>
    </row>
    <row r="64" spans="1:4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</sheetData>
  <mergeCells count="1">
    <mergeCell ref="B4:C4"/>
  </mergeCells>
  <hyperlinks>
    <hyperlink ref="C1" location="'Competitions Dashboard'!A1" display=" COMPETITIONS DASHBOARD" xr:uid="{22D00693-D772-4308-BF1F-0965F9619B36}"/>
    <hyperlink ref="D1" location="'Statistics Overview'!A1" display="STATISTICS OVERVIEW" xr:uid="{50B953F0-4BF1-4386-BDD0-34AF8E8CD4BF}"/>
  </hyperlink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5916E-9BCE-4D2A-BC45-486B9D1C6B9D}">
  <dimension ref="A1:G89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B28" sqref="B28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6" width="9.140625" style="48" customWidth="1"/>
    <col min="7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311</v>
      </c>
      <c r="C4" s="312"/>
      <c r="D4" s="90"/>
      <c r="E4" s="89"/>
      <c r="F4" s="89"/>
      <c r="G4" s="89"/>
    </row>
    <row r="5" spans="1:7" ht="15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52" customFormat="1" ht="20.100000000000001" customHeight="1" x14ac:dyDescent="0.25">
      <c r="A7" s="51">
        <v>2005</v>
      </c>
      <c r="B7" s="54" t="s">
        <v>186</v>
      </c>
      <c r="C7" s="195" t="s">
        <v>415</v>
      </c>
      <c r="D7" s="52" t="s">
        <v>192</v>
      </c>
    </row>
    <row r="8" spans="1:7" s="52" customFormat="1" ht="20.100000000000001" customHeight="1" x14ac:dyDescent="0.25">
      <c r="A8" s="51">
        <v>2006</v>
      </c>
      <c r="B8" s="55" t="s">
        <v>174</v>
      </c>
      <c r="C8" s="55" t="s">
        <v>176</v>
      </c>
      <c r="D8" s="52" t="s">
        <v>176</v>
      </c>
    </row>
    <row r="9" spans="1:7" s="52" customFormat="1" ht="20.100000000000001" customHeight="1" x14ac:dyDescent="0.25">
      <c r="A9" s="51">
        <v>2007</v>
      </c>
      <c r="B9" s="55" t="s">
        <v>176</v>
      </c>
      <c r="C9" s="55" t="s">
        <v>190</v>
      </c>
      <c r="D9" s="52" t="s">
        <v>190</v>
      </c>
    </row>
    <row r="10" spans="1:7" s="52" customFormat="1" ht="20.100000000000001" customHeight="1" x14ac:dyDescent="0.25">
      <c r="A10" s="51">
        <v>2008</v>
      </c>
      <c r="B10" s="55" t="s">
        <v>271</v>
      </c>
      <c r="C10" s="55" t="s">
        <v>176</v>
      </c>
      <c r="D10" s="52" t="s">
        <v>176</v>
      </c>
    </row>
    <row r="11" spans="1:7" s="52" customFormat="1" ht="20.100000000000001" customHeight="1" x14ac:dyDescent="0.25">
      <c r="A11" s="51">
        <v>2009</v>
      </c>
      <c r="B11" s="55" t="s">
        <v>194</v>
      </c>
      <c r="C11" s="55" t="s">
        <v>176</v>
      </c>
      <c r="D11" s="52" t="s">
        <v>194</v>
      </c>
    </row>
    <row r="12" spans="1:7" s="52" customFormat="1" ht="20.100000000000001" customHeight="1" x14ac:dyDescent="0.25">
      <c r="A12" s="51">
        <v>2010</v>
      </c>
      <c r="B12" s="55" t="s">
        <v>184</v>
      </c>
      <c r="C12" s="55" t="s">
        <v>281</v>
      </c>
      <c r="D12" s="52" t="s">
        <v>281</v>
      </c>
    </row>
    <row r="13" spans="1:7" s="52" customFormat="1" ht="20.100000000000001" customHeight="1" x14ac:dyDescent="0.25">
      <c r="A13" s="51">
        <v>2011</v>
      </c>
      <c r="B13" s="55" t="s">
        <v>176</v>
      </c>
      <c r="C13" s="55" t="s">
        <v>190</v>
      </c>
      <c r="D13" s="52" t="s">
        <v>190</v>
      </c>
    </row>
    <row r="14" spans="1:7" s="52" customFormat="1" ht="20.100000000000001" customHeight="1" x14ac:dyDescent="0.25">
      <c r="A14" s="51">
        <v>2012</v>
      </c>
      <c r="B14" s="55" t="s">
        <v>176</v>
      </c>
      <c r="C14" s="52" t="s">
        <v>201</v>
      </c>
      <c r="D14" s="52" t="s">
        <v>176</v>
      </c>
    </row>
    <row r="15" spans="1:7" s="52" customFormat="1" ht="20.100000000000001" customHeight="1" x14ac:dyDescent="0.25">
      <c r="A15" s="51">
        <v>2013</v>
      </c>
      <c r="B15" s="52" t="s">
        <v>201</v>
      </c>
      <c r="C15" s="55" t="s">
        <v>184</v>
      </c>
      <c r="D15" s="52" t="s">
        <v>201</v>
      </c>
    </row>
    <row r="16" spans="1:7" s="52" customFormat="1" ht="20.100000000000001" customHeight="1" x14ac:dyDescent="0.25">
      <c r="A16" s="51">
        <v>2014</v>
      </c>
      <c r="B16" s="52" t="s">
        <v>176</v>
      </c>
      <c r="C16" s="55" t="s">
        <v>174</v>
      </c>
      <c r="D16" s="52" t="s">
        <v>174</v>
      </c>
    </row>
    <row r="17" spans="1:4" s="52" customFormat="1" ht="20.100000000000001" customHeight="1" x14ac:dyDescent="0.25">
      <c r="A17" s="51">
        <v>2015</v>
      </c>
      <c r="B17" s="55" t="s">
        <v>178</v>
      </c>
      <c r="C17" s="55" t="s">
        <v>206</v>
      </c>
      <c r="D17" s="52" t="s">
        <v>176</v>
      </c>
    </row>
    <row r="18" spans="1:4" s="52" customFormat="1" ht="20.100000000000001" customHeight="1" x14ac:dyDescent="0.25">
      <c r="A18" s="51">
        <v>2016</v>
      </c>
      <c r="B18" s="55" t="s">
        <v>65</v>
      </c>
      <c r="C18" s="55" t="s">
        <v>186</v>
      </c>
      <c r="D18" s="52" t="s">
        <v>263</v>
      </c>
    </row>
    <row r="19" spans="1:4" s="52" customFormat="1" ht="20.100000000000001" customHeight="1" x14ac:dyDescent="0.25">
      <c r="A19" s="51">
        <v>2017</v>
      </c>
      <c r="B19" s="55" t="s">
        <v>205</v>
      </c>
      <c r="C19" s="55" t="s">
        <v>271</v>
      </c>
      <c r="D19" s="52" t="s">
        <v>271</v>
      </c>
    </row>
    <row r="20" spans="1:4" s="52" customFormat="1" ht="20.100000000000001" customHeight="1" x14ac:dyDescent="0.25">
      <c r="A20" s="51">
        <v>2018</v>
      </c>
      <c r="B20" s="55" t="s">
        <v>263</v>
      </c>
      <c r="C20" s="55" t="s">
        <v>174</v>
      </c>
      <c r="D20" s="52" t="s">
        <v>174</v>
      </c>
    </row>
    <row r="21" spans="1:4" s="52" customFormat="1" ht="20.100000000000001" customHeight="1" x14ac:dyDescent="0.25">
      <c r="A21" s="51">
        <v>2019</v>
      </c>
      <c r="B21" s="55" t="s">
        <v>172</v>
      </c>
      <c r="C21" s="55" t="s">
        <v>212</v>
      </c>
      <c r="D21" s="52" t="s">
        <v>172</v>
      </c>
    </row>
    <row r="22" spans="1:4" s="52" customFormat="1" ht="20.100000000000001" customHeight="1" x14ac:dyDescent="0.25">
      <c r="A22" s="51">
        <f>IF(B21&gt;"",MAX(A$1:A21)+1,"")</f>
        <v>2020</v>
      </c>
      <c r="B22" s="55" t="s">
        <v>281</v>
      </c>
      <c r="C22" s="55" t="s">
        <v>205</v>
      </c>
      <c r="D22" s="55" t="s">
        <v>205</v>
      </c>
    </row>
    <row r="23" spans="1:4" s="52" customFormat="1" ht="20.100000000000001" customHeight="1" x14ac:dyDescent="0.25">
      <c r="A23" s="51">
        <f>IF(B22&gt;"",MAX(A$1:A22)+1,"")</f>
        <v>2021</v>
      </c>
      <c r="B23" s="55" t="s">
        <v>957</v>
      </c>
      <c r="C23" s="55"/>
      <c r="D23" s="55" t="s">
        <v>197</v>
      </c>
    </row>
    <row r="24" spans="1:4" s="52" customFormat="1" ht="20.100000000000001" customHeight="1" x14ac:dyDescent="0.25">
      <c r="A24" s="51">
        <f>IF(B23&gt;"",MAX(A$1:A23)+1,"")</f>
        <v>2022</v>
      </c>
      <c r="B24" s="55" t="s">
        <v>190</v>
      </c>
      <c r="C24" s="55" t="s">
        <v>188</v>
      </c>
      <c r="D24" s="55" t="s">
        <v>188</v>
      </c>
    </row>
    <row r="25" spans="1:4" s="52" customFormat="1" ht="20.100000000000001" customHeight="1" x14ac:dyDescent="0.25">
      <c r="A25" s="51">
        <f>IF(B24&gt;"",MAX(A$1:A24)+1,"")</f>
        <v>2023</v>
      </c>
      <c r="B25" s="55" t="s">
        <v>172</v>
      </c>
      <c r="C25" s="55" t="s">
        <v>176</v>
      </c>
      <c r="D25" s="55" t="s">
        <v>176</v>
      </c>
    </row>
    <row r="26" spans="1:4" s="52" customFormat="1" ht="20.100000000000001" customHeight="1" x14ac:dyDescent="0.25">
      <c r="A26" s="51">
        <f>IF(B25&gt;"",MAX(A$1:A25)+1,"")</f>
        <v>2024</v>
      </c>
      <c r="B26" s="55" t="s">
        <v>190</v>
      </c>
      <c r="C26" s="55" t="s">
        <v>263</v>
      </c>
      <c r="D26" s="55" t="s">
        <v>263</v>
      </c>
    </row>
    <row r="27" spans="1:4" s="52" customFormat="1" ht="20.100000000000001" customHeight="1" x14ac:dyDescent="0.25">
      <c r="A27" s="51">
        <f>IF(B26&gt;"",MAX(A$1:A26)+1,"")</f>
        <v>2025</v>
      </c>
      <c r="B27" s="55" t="s">
        <v>263</v>
      </c>
      <c r="C27" s="55" t="s">
        <v>206</v>
      </c>
      <c r="D27" s="55" t="s">
        <v>263</v>
      </c>
    </row>
    <row r="28" spans="1:4" s="52" customFormat="1" ht="20.100000000000001" customHeight="1" x14ac:dyDescent="0.25">
      <c r="A28" s="51">
        <f>IF(B27&gt;"",MAX(A$1:A27)+1,"")</f>
        <v>2026</v>
      </c>
      <c r="B28" s="55"/>
      <c r="C28" s="55"/>
      <c r="D28" s="55"/>
    </row>
    <row r="29" spans="1:4" s="52" customFormat="1" ht="20.100000000000001" customHeight="1" x14ac:dyDescent="0.25">
      <c r="A29" s="51" t="str">
        <f>IF(B28&gt;"",MAX(A$1:A28)+1,"")</f>
        <v/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IF(B29&gt;"",MAX(A$1:A29)+1,"")</f>
        <v/>
      </c>
      <c r="B30" s="55"/>
      <c r="C30" s="55"/>
      <c r="D30" s="55"/>
    </row>
    <row r="31" spans="1:4" s="52" customFormat="1" ht="20.100000000000001" customHeight="1" x14ac:dyDescent="0.25">
      <c r="A31" s="51" t="str">
        <f>IF(B30&gt;"",MAX(A$1:A30)+1,"")</f>
        <v/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IF(B31&gt;"",MAX(A$1:A31)+1,"")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IF(B32&gt;"",MAX(A$1:A32)+1,"")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IF(B33&gt;"",MAX(A$1:A33)+1,"")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IF(B34&gt;"",MAX(A$1:A34)+1,"")</f>
        <v/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IF(B35&gt;"",MAX(A$1:A35)+1,"")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IF(B36&gt;"",MAX(A$1:A36)+1,"")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IF(B37&gt;"",MAX(A$1:A37)+1,"")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IF(B38&gt;"",MAX(A$1:A38)+1,"")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IF(B39&gt;"",MAX(A$1:A39)+1,"")</f>
        <v/>
      </c>
      <c r="B40" s="55"/>
      <c r="C40" s="55"/>
      <c r="D40" s="55"/>
    </row>
    <row r="41" spans="1:4" s="52" customFormat="1" ht="20.100000000000001" customHeight="1" x14ac:dyDescent="0.25">
      <c r="A41" s="51"/>
      <c r="B41" s="55"/>
      <c r="C41" s="55"/>
    </row>
    <row r="42" spans="1:4" s="52" customFormat="1" ht="20.100000000000001" customHeight="1" x14ac:dyDescent="0.25">
      <c r="A42" s="51"/>
      <c r="B42" s="55"/>
      <c r="C42" s="55"/>
    </row>
    <row r="43" spans="1:4" s="52" customFormat="1" ht="20.100000000000001" customHeight="1" x14ac:dyDescent="0.25">
      <c r="A43" s="51"/>
      <c r="B43" s="55"/>
      <c r="C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3" customFormat="1" ht="20.100000000000001" customHeight="1" x14ac:dyDescent="0.25">
      <c r="A49" s="51"/>
      <c r="B49" s="54"/>
      <c r="C49" s="54"/>
    </row>
    <row r="50" spans="1:3" s="53" customFormat="1" ht="20.100000000000001" customHeight="1" x14ac:dyDescent="0.25">
      <c r="A50" s="51"/>
      <c r="B50" s="54"/>
      <c r="C50" s="54"/>
    </row>
    <row r="51" spans="1:3" s="52" customFormat="1" ht="20.100000000000001" customHeight="1" x14ac:dyDescent="0.25">
      <c r="A51" s="51"/>
      <c r="B51" s="55"/>
      <c r="C51" s="55"/>
    </row>
    <row r="52" spans="1:3" s="52" customFormat="1" ht="20.100000000000001" customHeight="1" x14ac:dyDescent="0.25">
      <c r="A52" s="51"/>
      <c r="B52" s="55"/>
      <c r="C52" s="55"/>
    </row>
    <row r="53" spans="1:3" s="52" customFormat="1" ht="20.100000000000001" customHeight="1" x14ac:dyDescent="0.25">
      <c r="A53" s="51"/>
      <c r="B53" s="55"/>
      <c r="C53" s="55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</sheetData>
  <mergeCells count="1">
    <mergeCell ref="B4:C4"/>
  </mergeCells>
  <hyperlinks>
    <hyperlink ref="C1" location="'Competitions Dashboard'!A1" display=" COMPETITIONS DASHBOARD" xr:uid="{6ACB755B-6AB6-4473-9D63-17BA312D4182}"/>
    <hyperlink ref="D1" location="'Statistics Overview'!A1" display="STATISTICS OVERVIEW" xr:uid="{56DF7460-D2A9-4101-93D0-E0892A40CA51}"/>
  </hyperlink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46538-3855-48D2-82E0-E43D92B73ACB}">
  <dimension ref="A1:G90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B18" sqref="B18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6" width="9.140625" style="48" customWidth="1"/>
    <col min="7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312</v>
      </c>
      <c r="C4" s="312"/>
      <c r="D4" s="90"/>
      <c r="E4" s="89"/>
      <c r="F4" s="89"/>
      <c r="G4" s="89"/>
    </row>
    <row r="5" spans="1:7" ht="15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52" customFormat="1" ht="20.100000000000001" customHeight="1" x14ac:dyDescent="0.25">
      <c r="A7" s="51">
        <v>2015</v>
      </c>
      <c r="B7" s="54" t="s">
        <v>65</v>
      </c>
      <c r="C7" s="55" t="s">
        <v>192</v>
      </c>
      <c r="D7" s="52" t="s">
        <v>65</v>
      </c>
    </row>
    <row r="8" spans="1:7" s="52" customFormat="1" ht="20.100000000000001" customHeight="1" x14ac:dyDescent="0.25">
      <c r="A8" s="51">
        <v>2016</v>
      </c>
      <c r="B8" s="54" t="s">
        <v>192</v>
      </c>
      <c r="C8" s="55" t="s">
        <v>186</v>
      </c>
      <c r="D8" s="52" t="s">
        <v>192</v>
      </c>
    </row>
    <row r="9" spans="1:7" s="52" customFormat="1" ht="20.100000000000001" customHeight="1" x14ac:dyDescent="0.25">
      <c r="A9" s="51">
        <v>2017</v>
      </c>
      <c r="B9" s="55" t="s">
        <v>192</v>
      </c>
      <c r="C9" s="55" t="s">
        <v>186</v>
      </c>
      <c r="D9" s="52" t="s">
        <v>186</v>
      </c>
    </row>
    <row r="10" spans="1:7" s="52" customFormat="1" ht="20.100000000000001" customHeight="1" x14ac:dyDescent="0.25">
      <c r="A10" s="51">
        <v>2018</v>
      </c>
      <c r="B10" s="55" t="s">
        <v>212</v>
      </c>
      <c r="C10" s="55" t="s">
        <v>174</v>
      </c>
      <c r="D10" s="52" t="s">
        <v>212</v>
      </c>
    </row>
    <row r="11" spans="1:7" s="52" customFormat="1" ht="20.100000000000001" customHeight="1" x14ac:dyDescent="0.25">
      <c r="A11" s="51">
        <v>2019</v>
      </c>
      <c r="B11" s="55" t="s">
        <v>194</v>
      </c>
      <c r="C11" s="55" t="s">
        <v>172</v>
      </c>
      <c r="D11" s="52" t="s">
        <v>184</v>
      </c>
    </row>
    <row r="12" spans="1:7" s="52" customFormat="1" ht="20.100000000000001" customHeight="1" x14ac:dyDescent="0.25">
      <c r="A12" s="51">
        <f>IF(B11&gt;"",MAX(A$1:A11)+1,"")</f>
        <v>2020</v>
      </c>
      <c r="B12" s="55" t="s">
        <v>183</v>
      </c>
      <c r="C12" s="55" t="s">
        <v>214</v>
      </c>
      <c r="D12" s="55" t="s">
        <v>188</v>
      </c>
    </row>
    <row r="13" spans="1:7" s="52" customFormat="1" ht="20.100000000000001" customHeight="1" x14ac:dyDescent="0.25">
      <c r="A13" s="51">
        <f>IF(B12&gt;"",MAX(A$1:A12)+1,"")</f>
        <v>2021</v>
      </c>
      <c r="B13" s="55" t="s">
        <v>957</v>
      </c>
      <c r="C13" s="55"/>
      <c r="D13" s="55" t="s">
        <v>214</v>
      </c>
    </row>
    <row r="14" spans="1:7" s="52" customFormat="1" ht="20.100000000000001" customHeight="1" x14ac:dyDescent="0.25">
      <c r="A14" s="51">
        <f>IF(B13&gt;"",MAX(A$1:A13)+1,"")</f>
        <v>2022</v>
      </c>
      <c r="B14" s="55" t="s">
        <v>271</v>
      </c>
      <c r="C14" s="55" t="s">
        <v>174</v>
      </c>
      <c r="D14" s="55" t="s">
        <v>174</v>
      </c>
    </row>
    <row r="15" spans="1:7" s="52" customFormat="1" ht="20.100000000000001" customHeight="1" x14ac:dyDescent="0.25">
      <c r="A15" s="51">
        <f>IF(B14&gt;"",MAX(A$1:A14)+1,"")</f>
        <v>2023</v>
      </c>
      <c r="B15" s="55" t="s">
        <v>205</v>
      </c>
      <c r="C15" s="55" t="s">
        <v>194</v>
      </c>
      <c r="D15" s="55" t="s">
        <v>194</v>
      </c>
    </row>
    <row r="16" spans="1:7" s="52" customFormat="1" ht="20.100000000000001" customHeight="1" x14ac:dyDescent="0.25">
      <c r="A16" s="51">
        <f>IF(B15&gt;"",MAX(A$1:A15)+1,"")</f>
        <v>2024</v>
      </c>
      <c r="B16" s="55" t="s">
        <v>217</v>
      </c>
      <c r="C16" s="55" t="s">
        <v>263</v>
      </c>
      <c r="D16" s="55" t="s">
        <v>217</v>
      </c>
    </row>
    <row r="17" spans="1:4" s="52" customFormat="1" ht="20.100000000000001" customHeight="1" x14ac:dyDescent="0.25">
      <c r="A17" s="51">
        <f>IF(B16&gt;"",MAX(A$1:A16)+1,"")</f>
        <v>2025</v>
      </c>
      <c r="B17" s="55" t="s">
        <v>320</v>
      </c>
      <c r="C17" s="55"/>
      <c r="D17" s="55"/>
    </row>
    <row r="18" spans="1:4" s="52" customFormat="1" ht="20.100000000000001" customHeight="1" x14ac:dyDescent="0.25">
      <c r="A18" s="51">
        <f>IF(B17&gt;"",MAX(A$1:A17)+1,"")</f>
        <v>2026</v>
      </c>
      <c r="B18" s="55"/>
      <c r="C18" s="55"/>
      <c r="D18" s="55"/>
    </row>
    <row r="19" spans="1:4" s="52" customFormat="1" ht="20.100000000000001" customHeight="1" x14ac:dyDescent="0.25">
      <c r="A19" s="51" t="str">
        <f>IF(B18&gt;"",MAX(A$1:A18)+1,"")</f>
        <v/>
      </c>
      <c r="B19" s="55"/>
      <c r="C19" s="55"/>
      <c r="D19" s="55"/>
    </row>
    <row r="20" spans="1:4" s="52" customFormat="1" ht="20.100000000000001" customHeight="1" x14ac:dyDescent="0.25">
      <c r="A20" s="51" t="str">
        <f>IF(B19&gt;"",MAX(A$1:A19)+1,"")</f>
        <v/>
      </c>
      <c r="B20" s="55"/>
      <c r="C20" s="55"/>
      <c r="D20" s="55"/>
    </row>
    <row r="21" spans="1:4" s="52" customFormat="1" ht="20.100000000000001" customHeight="1" x14ac:dyDescent="0.25">
      <c r="A21" s="51" t="str">
        <f>IF(B20&gt;"",MAX(A$1:A20)+1,"")</f>
        <v/>
      </c>
      <c r="B21" s="55"/>
      <c r="C21" s="55"/>
      <c r="D21" s="55"/>
    </row>
    <row r="22" spans="1:4" s="52" customFormat="1" ht="20.100000000000001" customHeight="1" x14ac:dyDescent="0.25">
      <c r="A22" s="51" t="str">
        <f>IF(B21&gt;"",MAX(A$1:A21)+1,"")</f>
        <v/>
      </c>
      <c r="B22" s="55"/>
      <c r="C22" s="55"/>
      <c r="D22" s="55"/>
    </row>
    <row r="23" spans="1:4" s="52" customFormat="1" ht="20.100000000000001" customHeight="1" x14ac:dyDescent="0.25">
      <c r="A23" s="51" t="str">
        <f>IF(B22&gt;"",MAX(A$1:A22)+1,"")</f>
        <v/>
      </c>
      <c r="B23" s="55"/>
      <c r="C23" s="55"/>
      <c r="D23" s="55"/>
    </row>
    <row r="24" spans="1:4" s="52" customFormat="1" ht="20.100000000000001" customHeight="1" x14ac:dyDescent="0.25">
      <c r="A24" s="51" t="str">
        <f>IF(B23&gt;"",MAX(A$1:A23)+1,"")</f>
        <v/>
      </c>
      <c r="B24" s="55"/>
      <c r="C24" s="55"/>
      <c r="D24" s="55"/>
    </row>
    <row r="25" spans="1:4" s="52" customFormat="1" ht="20.100000000000001" customHeight="1" x14ac:dyDescent="0.25">
      <c r="A25" s="51" t="str">
        <f>IF(B24&gt;"",MAX(A$1:A24)+1,"")</f>
        <v/>
      </c>
      <c r="B25" s="55"/>
      <c r="C25" s="55"/>
      <c r="D25" s="55"/>
    </row>
    <row r="26" spans="1:4" s="52" customFormat="1" ht="20.100000000000001" customHeight="1" x14ac:dyDescent="0.25">
      <c r="A26" s="51" t="str">
        <f>IF(B25&gt;"",MAX(A$1:A25)+1,"")</f>
        <v/>
      </c>
      <c r="B26" s="55"/>
      <c r="C26" s="55"/>
      <c r="D26" s="55"/>
    </row>
    <row r="27" spans="1:4" s="52" customFormat="1" ht="20.100000000000001" customHeight="1" x14ac:dyDescent="0.25">
      <c r="A27" s="51" t="str">
        <f>IF(B26&gt;"",MAX(A$1:A26)+1,"")</f>
        <v/>
      </c>
      <c r="B27" s="55"/>
      <c r="C27" s="55"/>
      <c r="D27" s="55"/>
    </row>
    <row r="28" spans="1:4" s="52" customFormat="1" ht="20.100000000000001" customHeight="1" x14ac:dyDescent="0.25">
      <c r="A28" s="51" t="str">
        <f>IF(B27&gt;"",MAX(A$1:A27)+1,"")</f>
        <v/>
      </c>
      <c r="B28" s="55"/>
      <c r="C28" s="55"/>
      <c r="D28" s="55"/>
    </row>
    <row r="29" spans="1:4" s="52" customFormat="1" ht="20.100000000000001" customHeight="1" x14ac:dyDescent="0.25">
      <c r="A29" s="51" t="str">
        <f>IF(B28&gt;"",MAX(A$1:A28)+1,"")</f>
        <v/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IF(B29&gt;"",MAX(A$1:A29)+1,"")</f>
        <v/>
      </c>
      <c r="B30" s="55"/>
      <c r="C30" s="55"/>
      <c r="D30" s="55"/>
    </row>
    <row r="31" spans="1:4" s="52" customFormat="1" ht="20.100000000000001" customHeight="1" x14ac:dyDescent="0.25">
      <c r="A31" s="51"/>
      <c r="B31" s="55"/>
      <c r="C31" s="55"/>
    </row>
    <row r="32" spans="1:4" s="52" customFormat="1" ht="20.100000000000001" customHeight="1" x14ac:dyDescent="0.25">
      <c r="A32" s="51"/>
      <c r="B32" s="55"/>
      <c r="C32" s="55"/>
    </row>
    <row r="33" spans="1:3" s="52" customFormat="1" ht="20.100000000000001" customHeight="1" x14ac:dyDescent="0.25">
      <c r="A33" s="51"/>
      <c r="B33" s="55"/>
      <c r="C33" s="55"/>
    </row>
    <row r="34" spans="1:3" s="52" customFormat="1" ht="20.100000000000001" customHeight="1" x14ac:dyDescent="0.25">
      <c r="A34" s="51"/>
      <c r="B34" s="55"/>
      <c r="C34" s="55"/>
    </row>
    <row r="35" spans="1:3" s="52" customFormat="1" ht="20.100000000000001" customHeight="1" x14ac:dyDescent="0.25">
      <c r="A35" s="51"/>
      <c r="B35" s="55"/>
      <c r="C35" s="55"/>
    </row>
    <row r="36" spans="1:3" s="52" customFormat="1" ht="20.100000000000001" customHeight="1" x14ac:dyDescent="0.25">
      <c r="A36" s="51"/>
      <c r="B36" s="55"/>
      <c r="C36" s="55"/>
    </row>
    <row r="37" spans="1:3" s="52" customFormat="1" ht="20.100000000000001" customHeight="1" x14ac:dyDescent="0.25">
      <c r="A37" s="51"/>
      <c r="B37" s="55"/>
      <c r="C37" s="55"/>
    </row>
    <row r="38" spans="1:3" s="52" customFormat="1" ht="20.100000000000001" customHeight="1" x14ac:dyDescent="0.25">
      <c r="A38" s="51"/>
      <c r="B38" s="55"/>
      <c r="C38" s="55"/>
    </row>
    <row r="39" spans="1:3" s="52" customFormat="1" ht="20.100000000000001" customHeight="1" x14ac:dyDescent="0.25">
      <c r="A39" s="51"/>
      <c r="B39" s="55"/>
      <c r="C39" s="55"/>
    </row>
    <row r="40" spans="1:3" s="52" customFormat="1" ht="20.100000000000001" customHeight="1" x14ac:dyDescent="0.25">
      <c r="A40" s="51"/>
      <c r="B40" s="55"/>
      <c r="C40" s="55"/>
    </row>
    <row r="41" spans="1:3" s="52" customFormat="1" ht="20.100000000000001" customHeight="1" x14ac:dyDescent="0.25">
      <c r="A41" s="51"/>
      <c r="B41" s="55"/>
      <c r="C41" s="55"/>
    </row>
    <row r="42" spans="1:3" s="52" customFormat="1" ht="20.100000000000001" customHeight="1" x14ac:dyDescent="0.25">
      <c r="A42" s="51"/>
      <c r="B42" s="55"/>
      <c r="C42" s="55"/>
    </row>
    <row r="43" spans="1:3" s="52" customFormat="1" ht="20.100000000000001" customHeight="1" x14ac:dyDescent="0.25">
      <c r="A43" s="51"/>
      <c r="B43" s="55"/>
      <c r="C43" s="55"/>
    </row>
    <row r="44" spans="1:3" s="52" customFormat="1" ht="20.100000000000001" customHeight="1" x14ac:dyDescent="0.25">
      <c r="A44" s="51"/>
      <c r="B44" s="55"/>
      <c r="C44" s="55"/>
    </row>
    <row r="45" spans="1:3" s="52" customFormat="1" ht="20.100000000000001" customHeight="1" x14ac:dyDescent="0.25">
      <c r="A45" s="51"/>
      <c r="B45" s="55"/>
      <c r="C45" s="55"/>
    </row>
    <row r="46" spans="1:3" s="52" customFormat="1" ht="20.100000000000001" customHeight="1" x14ac:dyDescent="0.25">
      <c r="A46" s="51"/>
      <c r="B46" s="55"/>
      <c r="C46" s="55"/>
    </row>
    <row r="47" spans="1:3" s="52" customFormat="1" ht="20.100000000000001" customHeight="1" x14ac:dyDescent="0.25">
      <c r="A47" s="51"/>
      <c r="B47" s="55"/>
      <c r="C47" s="55"/>
    </row>
    <row r="48" spans="1:3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3" customFormat="1" ht="20.100000000000001" customHeight="1" x14ac:dyDescent="0.25">
      <c r="A50" s="51"/>
      <c r="B50" s="54"/>
      <c r="C50" s="54"/>
    </row>
    <row r="51" spans="1:3" s="53" customFormat="1" ht="20.100000000000001" customHeight="1" x14ac:dyDescent="0.25">
      <c r="A51" s="51"/>
      <c r="B51" s="54"/>
      <c r="C51" s="54"/>
    </row>
    <row r="52" spans="1:3" s="52" customFormat="1" ht="20.100000000000001" customHeight="1" x14ac:dyDescent="0.25">
      <c r="A52" s="51"/>
      <c r="B52" s="55"/>
      <c r="C52" s="55"/>
    </row>
    <row r="53" spans="1:3" s="52" customFormat="1" ht="20.100000000000001" customHeight="1" x14ac:dyDescent="0.25">
      <c r="A53" s="51"/>
      <c r="B53" s="55"/>
      <c r="C53" s="55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</sheetData>
  <mergeCells count="1">
    <mergeCell ref="B4:C4"/>
  </mergeCells>
  <hyperlinks>
    <hyperlink ref="C1" location="'Competitions Dashboard'!A1" display=" COMPETITIONS DASHBOARD" xr:uid="{0DAE6C19-6AE6-4DDB-BA4D-925BA79F2CB0}"/>
    <hyperlink ref="D1" location="'Statistics Overview'!A1" display="STATISTICS OVERVIEW" xr:uid="{3AA28977-C698-4813-9CF7-1A2BF42FAE1B}"/>
  </hyperlinks>
  <pageMargins left="0.7" right="0.7" top="0.75" bottom="0.75" header="0.3" footer="0.3"/>
  <pageSetup paperSize="9" scale="8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1C546-DE3F-435A-B04A-6EF25859D4E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A4497-2A04-41DD-ABEE-01E82921EE2E}">
  <sheetPr>
    <pageSetUpPr fitToPage="1"/>
  </sheetPr>
  <dimension ref="A1:G71"/>
  <sheetViews>
    <sheetView showGridLines="0" zoomScaleNormal="100" workbookViewId="0">
      <pane xSplit="1" ySplit="6" topLeftCell="B22" activePane="bottomRight" state="frozen"/>
      <selection activeCell="C1" sqref="C1"/>
      <selection pane="topRight" activeCell="C1" sqref="C1"/>
      <selection pane="bottomLeft" activeCell="C1" sqref="C1"/>
      <selection pane="bottomRight" activeCell="B36" sqref="B36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6" width="9.140625" style="48" customWidth="1"/>
    <col min="7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936</v>
      </c>
      <c r="C4" s="316"/>
      <c r="D4" s="316"/>
      <c r="E4" s="89"/>
      <c r="F4" s="89"/>
      <c r="G4" s="89"/>
    </row>
    <row r="5" spans="1:7" ht="15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52" customFormat="1" ht="20.100000000000001" customHeight="1" x14ac:dyDescent="0.25">
      <c r="A7" s="51">
        <v>1997</v>
      </c>
      <c r="B7" s="55" t="s">
        <v>231</v>
      </c>
      <c r="C7" s="195" t="s">
        <v>415</v>
      </c>
      <c r="D7" s="52" t="s">
        <v>184</v>
      </c>
    </row>
    <row r="8" spans="1:7" s="52" customFormat="1" ht="20.100000000000001" customHeight="1" x14ac:dyDescent="0.25">
      <c r="A8" s="51">
        <v>1998</v>
      </c>
      <c r="B8" s="55" t="s">
        <v>192</v>
      </c>
      <c r="C8" s="195" t="s">
        <v>415</v>
      </c>
      <c r="D8" s="52" t="s">
        <v>178</v>
      </c>
    </row>
    <row r="9" spans="1:7" s="52" customFormat="1" ht="20.100000000000001" customHeight="1" x14ac:dyDescent="0.25">
      <c r="A9" s="51">
        <v>1999</v>
      </c>
      <c r="B9" s="55" t="s">
        <v>178</v>
      </c>
      <c r="C9" s="195" t="s">
        <v>415</v>
      </c>
      <c r="D9" s="52" t="s">
        <v>178</v>
      </c>
    </row>
    <row r="10" spans="1:7" s="52" customFormat="1" ht="20.100000000000001" customHeight="1" x14ac:dyDescent="0.25">
      <c r="A10" s="51">
        <v>2000</v>
      </c>
      <c r="B10" s="55" t="s">
        <v>192</v>
      </c>
      <c r="C10" s="195" t="s">
        <v>415</v>
      </c>
      <c r="D10" s="52" t="s">
        <v>172</v>
      </c>
    </row>
    <row r="11" spans="1:7" s="52" customFormat="1" ht="20.100000000000001" customHeight="1" x14ac:dyDescent="0.25">
      <c r="A11" s="51">
        <v>2001</v>
      </c>
      <c r="B11" s="55" t="s">
        <v>186</v>
      </c>
      <c r="C11" s="195" t="s">
        <v>415</v>
      </c>
      <c r="D11" s="55" t="s">
        <v>186</v>
      </c>
    </row>
    <row r="12" spans="1:7" s="52" customFormat="1" ht="20.100000000000001" customHeight="1" x14ac:dyDescent="0.25">
      <c r="A12" s="51">
        <v>2002</v>
      </c>
      <c r="B12" s="55" t="s">
        <v>313</v>
      </c>
      <c r="C12" s="195" t="s">
        <v>415</v>
      </c>
      <c r="D12" s="55" t="s">
        <v>178</v>
      </c>
    </row>
    <row r="13" spans="1:7" s="52" customFormat="1" ht="20.100000000000001" customHeight="1" x14ac:dyDescent="0.25">
      <c r="A13" s="51">
        <v>2003</v>
      </c>
      <c r="B13" s="55" t="s">
        <v>192</v>
      </c>
      <c r="C13" s="55" t="s">
        <v>172</v>
      </c>
      <c r="D13" s="52" t="s">
        <v>192</v>
      </c>
    </row>
    <row r="14" spans="1:7" s="52" customFormat="1" ht="20.100000000000001" customHeight="1" x14ac:dyDescent="0.25">
      <c r="A14" s="51">
        <v>2004</v>
      </c>
      <c r="B14" s="55" t="s">
        <v>192</v>
      </c>
      <c r="C14" s="55" t="s">
        <v>172</v>
      </c>
      <c r="D14" s="52" t="s">
        <v>192</v>
      </c>
    </row>
    <row r="15" spans="1:7" s="52" customFormat="1" ht="20.100000000000001" customHeight="1" x14ac:dyDescent="0.25">
      <c r="A15" s="51">
        <v>2005</v>
      </c>
      <c r="B15" s="55" t="s">
        <v>172</v>
      </c>
      <c r="C15" s="195" t="s">
        <v>415</v>
      </c>
      <c r="D15" s="52" t="s">
        <v>172</v>
      </c>
    </row>
    <row r="16" spans="1:7" s="52" customFormat="1" ht="20.100000000000001" customHeight="1" x14ac:dyDescent="0.25">
      <c r="A16" s="51">
        <v>2006</v>
      </c>
      <c r="B16" s="55" t="s">
        <v>172</v>
      </c>
      <c r="C16" s="55" t="s">
        <v>284</v>
      </c>
      <c r="D16" s="52" t="s">
        <v>284</v>
      </c>
    </row>
    <row r="17" spans="1:4" s="52" customFormat="1" ht="20.100000000000001" customHeight="1" x14ac:dyDescent="0.25">
      <c r="A17" s="51">
        <v>2007</v>
      </c>
      <c r="B17" s="55" t="s">
        <v>263</v>
      </c>
      <c r="C17" s="55" t="s">
        <v>284</v>
      </c>
      <c r="D17" s="52" t="s">
        <v>172</v>
      </c>
    </row>
    <row r="18" spans="1:4" s="52" customFormat="1" ht="20.100000000000001" customHeight="1" x14ac:dyDescent="0.25">
      <c r="A18" s="51">
        <v>2008</v>
      </c>
      <c r="B18" s="55" t="s">
        <v>172</v>
      </c>
      <c r="C18" s="55" t="s">
        <v>196</v>
      </c>
      <c r="D18" s="52" t="s">
        <v>172</v>
      </c>
    </row>
    <row r="19" spans="1:4" s="52" customFormat="1" ht="20.100000000000001" customHeight="1" x14ac:dyDescent="0.25">
      <c r="A19" s="51">
        <v>2009</v>
      </c>
      <c r="B19" s="55" t="s">
        <v>172</v>
      </c>
      <c r="C19" s="55" t="s">
        <v>178</v>
      </c>
      <c r="D19" s="52" t="s">
        <v>172</v>
      </c>
    </row>
    <row r="20" spans="1:4" s="52" customFormat="1" ht="20.100000000000001" customHeight="1" x14ac:dyDescent="0.25">
      <c r="A20" s="51">
        <v>2010</v>
      </c>
      <c r="B20" s="55" t="s">
        <v>65</v>
      </c>
      <c r="C20" s="55" t="s">
        <v>186</v>
      </c>
      <c r="D20" s="52" t="s">
        <v>65</v>
      </c>
    </row>
    <row r="21" spans="1:4" s="52" customFormat="1" ht="20.100000000000001" customHeight="1" x14ac:dyDescent="0.25">
      <c r="A21" s="51">
        <v>2011</v>
      </c>
      <c r="B21" s="55" t="s">
        <v>186</v>
      </c>
      <c r="C21" s="55" t="s">
        <v>192</v>
      </c>
      <c r="D21" s="52" t="s">
        <v>186</v>
      </c>
    </row>
    <row r="22" spans="1:4" s="52" customFormat="1" ht="20.100000000000001" customHeight="1" x14ac:dyDescent="0.25">
      <c r="A22" s="51">
        <v>2012</v>
      </c>
      <c r="B22" s="55" t="s">
        <v>281</v>
      </c>
      <c r="C22" s="55" t="s">
        <v>194</v>
      </c>
      <c r="D22" s="52" t="s">
        <v>194</v>
      </c>
    </row>
    <row r="23" spans="1:4" s="52" customFormat="1" ht="20.100000000000001" customHeight="1" x14ac:dyDescent="0.25">
      <c r="A23" s="51">
        <v>2013</v>
      </c>
      <c r="B23" s="55" t="s">
        <v>184</v>
      </c>
      <c r="C23" s="55" t="s">
        <v>281</v>
      </c>
      <c r="D23" s="52" t="s">
        <v>184</v>
      </c>
    </row>
    <row r="24" spans="1:4" s="52" customFormat="1" ht="20.100000000000001" customHeight="1" x14ac:dyDescent="0.25">
      <c r="A24" s="51">
        <v>2014</v>
      </c>
      <c r="B24" s="55" t="s">
        <v>194</v>
      </c>
      <c r="C24" s="55" t="s">
        <v>214</v>
      </c>
      <c r="D24" s="52" t="s">
        <v>194</v>
      </c>
    </row>
    <row r="25" spans="1:4" s="52" customFormat="1" ht="20.100000000000001" customHeight="1" x14ac:dyDescent="0.25">
      <c r="A25" s="51">
        <v>2015</v>
      </c>
      <c r="B25" s="55" t="s">
        <v>281</v>
      </c>
      <c r="C25" s="55" t="s">
        <v>172</v>
      </c>
      <c r="D25" s="52" t="s">
        <v>281</v>
      </c>
    </row>
    <row r="26" spans="1:4" s="52" customFormat="1" ht="20.100000000000001" customHeight="1" x14ac:dyDescent="0.25">
      <c r="A26" s="51">
        <v>2016</v>
      </c>
      <c r="B26" s="55" t="s">
        <v>201</v>
      </c>
      <c r="C26" s="55" t="s">
        <v>172</v>
      </c>
      <c r="D26" s="52" t="s">
        <v>201</v>
      </c>
    </row>
    <row r="27" spans="1:4" s="52" customFormat="1" ht="20.100000000000001" customHeight="1" x14ac:dyDescent="0.25">
      <c r="A27" s="51">
        <v>2017</v>
      </c>
      <c r="B27" s="55" t="s">
        <v>197</v>
      </c>
      <c r="C27" s="55" t="s">
        <v>201</v>
      </c>
      <c r="D27" s="52" t="s">
        <v>201</v>
      </c>
    </row>
    <row r="28" spans="1:4" s="52" customFormat="1" ht="20.100000000000001" customHeight="1" x14ac:dyDescent="0.25">
      <c r="A28" s="51">
        <v>2018</v>
      </c>
      <c r="B28" s="55" t="s">
        <v>176</v>
      </c>
      <c r="C28" s="55" t="s">
        <v>172</v>
      </c>
      <c r="D28" s="52" t="s">
        <v>176</v>
      </c>
    </row>
    <row r="29" spans="1:4" s="52" customFormat="1" ht="20.100000000000001" customHeight="1" x14ac:dyDescent="0.25">
      <c r="A29" s="51">
        <v>2019</v>
      </c>
      <c r="B29" s="55" t="s">
        <v>212</v>
      </c>
      <c r="C29" s="55" t="s">
        <v>314</v>
      </c>
      <c r="D29" s="52" t="s">
        <v>212</v>
      </c>
    </row>
    <row r="30" spans="1:4" s="52" customFormat="1" ht="20.100000000000001" customHeight="1" x14ac:dyDescent="0.25">
      <c r="A30" s="51">
        <f>IF(B29&gt;"",MAX(A$1:A29)+1,"")</f>
        <v>2020</v>
      </c>
      <c r="B30" s="55" t="s">
        <v>928</v>
      </c>
      <c r="C30" s="55" t="s">
        <v>262</v>
      </c>
      <c r="D30" s="55" t="s">
        <v>172</v>
      </c>
    </row>
    <row r="31" spans="1:4" s="52" customFormat="1" ht="20.100000000000001" customHeight="1" x14ac:dyDescent="0.25">
      <c r="A31" s="51">
        <f>IF(B30&gt;"",MAX(A$1:A30)+1,"")</f>
        <v>2021</v>
      </c>
      <c r="B31" s="55" t="s">
        <v>928</v>
      </c>
      <c r="C31" s="55"/>
      <c r="D31" s="52" t="s">
        <v>178</v>
      </c>
    </row>
    <row r="32" spans="1:4" s="52" customFormat="1" ht="20.100000000000001" customHeight="1" x14ac:dyDescent="0.25">
      <c r="A32" s="51">
        <f>IF(B31&gt;"",MAX(A$1:A31)+1,"")</f>
        <v>2022</v>
      </c>
      <c r="B32" s="55" t="s">
        <v>190</v>
      </c>
      <c r="C32" s="55" t="s">
        <v>178</v>
      </c>
      <c r="D32" s="52" t="s">
        <v>190</v>
      </c>
    </row>
    <row r="33" spans="1:4" s="52" customFormat="1" ht="20.100000000000001" customHeight="1" x14ac:dyDescent="0.25">
      <c r="A33" s="51">
        <f>IF(B32&gt;"",MAX(A$1:A32)+1,"")</f>
        <v>2023</v>
      </c>
      <c r="B33" s="55" t="s">
        <v>310</v>
      </c>
      <c r="C33" s="55"/>
      <c r="D33" s="52" t="s">
        <v>310</v>
      </c>
    </row>
    <row r="34" spans="1:4" s="52" customFormat="1" ht="20.100000000000001" customHeight="1" x14ac:dyDescent="0.25">
      <c r="A34" s="51">
        <f>IF(B33&gt;"",MAX(A$1:A33)+1,"")</f>
        <v>2024</v>
      </c>
      <c r="B34" s="55" t="s">
        <v>172</v>
      </c>
      <c r="C34" s="55" t="s">
        <v>65</v>
      </c>
      <c r="D34" s="52" t="s">
        <v>172</v>
      </c>
    </row>
    <row r="35" spans="1:4" s="52" customFormat="1" ht="20.100000000000001" customHeight="1" x14ac:dyDescent="0.25">
      <c r="A35" s="51">
        <f>IF(B34&gt;"",MAX(A$1:A34)+1,"")</f>
        <v>2025</v>
      </c>
      <c r="B35" s="55" t="s">
        <v>281</v>
      </c>
      <c r="C35" s="55" t="s">
        <v>197</v>
      </c>
      <c r="D35" s="52" t="s">
        <v>190</v>
      </c>
    </row>
    <row r="36" spans="1:4" s="52" customFormat="1" ht="20.100000000000001" customHeight="1" x14ac:dyDescent="0.25">
      <c r="A36" s="51">
        <f>IF(B35&gt;"",MAX(A$1:A35)+1,"")</f>
        <v>2026</v>
      </c>
      <c r="B36" s="55"/>
      <c r="C36" s="55"/>
    </row>
    <row r="37" spans="1:4" s="52" customFormat="1" ht="20.100000000000001" customHeight="1" x14ac:dyDescent="0.25">
      <c r="A37" s="51" t="str">
        <f>IF(B36&gt;"",MAX(A$1:A36)+1,"")</f>
        <v/>
      </c>
      <c r="B37" s="55"/>
      <c r="C37" s="55"/>
    </row>
    <row r="38" spans="1:4" s="52" customFormat="1" ht="20.100000000000001" customHeight="1" x14ac:dyDescent="0.25">
      <c r="A38" s="51" t="str">
        <f>IF(B37&gt;"",MAX(A$1:A37)+1,"")</f>
        <v/>
      </c>
      <c r="B38" s="55"/>
      <c r="C38" s="55"/>
    </row>
    <row r="39" spans="1:4" s="52" customFormat="1" ht="20.100000000000001" customHeight="1" x14ac:dyDescent="0.25">
      <c r="A39" s="51" t="str">
        <f>IF(B38&gt;"",MAX(A$1:A38)+1,"")</f>
        <v/>
      </c>
      <c r="B39" s="55"/>
      <c r="C39" s="55"/>
    </row>
    <row r="40" spans="1:4" s="52" customFormat="1" ht="20.100000000000001" customHeight="1" x14ac:dyDescent="0.25">
      <c r="A40" s="51" t="str">
        <f>IF(B39&gt;"",MAX(A$1:A39)+1,"")</f>
        <v/>
      </c>
      <c r="B40" s="55"/>
      <c r="C40" s="55"/>
    </row>
    <row r="41" spans="1:4" s="52" customFormat="1" ht="20.100000000000001" customHeight="1" x14ac:dyDescent="0.25">
      <c r="A41" s="51" t="str">
        <f>IF(B40&gt;"",MAX(A$1:A40)+1,"")</f>
        <v/>
      </c>
      <c r="B41" s="55"/>
      <c r="C41" s="55"/>
    </row>
    <row r="42" spans="1:4" s="52" customFormat="1" ht="20.100000000000001" customHeight="1" x14ac:dyDescent="0.25">
      <c r="A42" s="51" t="str">
        <f>IF(B41&gt;"",MAX(A$1:A41)+1,"")</f>
        <v/>
      </c>
      <c r="B42" s="55"/>
      <c r="C42" s="55"/>
    </row>
    <row r="43" spans="1:4" s="52" customFormat="1" ht="20.100000000000001" customHeight="1" x14ac:dyDescent="0.25">
      <c r="A43" s="51" t="str">
        <f>IF(B42&gt;"",MAX(A$1:A42)+1,"")</f>
        <v/>
      </c>
      <c r="B43" s="55"/>
      <c r="C43" s="55"/>
    </row>
    <row r="44" spans="1:4" s="52" customFormat="1" ht="20.100000000000001" customHeight="1" x14ac:dyDescent="0.25">
      <c r="A44" s="51" t="str">
        <f>IF(B43&gt;"",MAX(A$1:A43)+1,"")</f>
        <v/>
      </c>
      <c r="B44" s="55"/>
      <c r="C44" s="55"/>
    </row>
    <row r="45" spans="1:4" s="52" customFormat="1" ht="20.100000000000001" customHeight="1" x14ac:dyDescent="0.25">
      <c r="A45" s="51" t="str">
        <f>IF(B44&gt;"",MAX(A$1:A44)+1,"")</f>
        <v/>
      </c>
      <c r="B45" s="55"/>
      <c r="C45" s="55"/>
    </row>
    <row r="46" spans="1:4" s="52" customFormat="1" ht="20.100000000000001" customHeight="1" x14ac:dyDescent="0.25">
      <c r="A46" s="51" t="str">
        <f>IF(B45&gt;"",MAX(A$1:A45)+1,"")</f>
        <v/>
      </c>
      <c r="B46" s="55"/>
      <c r="C46" s="55"/>
    </row>
    <row r="47" spans="1:4" s="52" customFormat="1" ht="20.100000000000001" customHeight="1" x14ac:dyDescent="0.25">
      <c r="A47" s="51" t="str">
        <f>IF(B46&gt;"",MAX(A$1:A46)+1,"")</f>
        <v/>
      </c>
      <c r="B47" s="55"/>
      <c r="C47" s="55"/>
    </row>
    <row r="48" spans="1:4" s="52" customFormat="1" ht="20.100000000000001" customHeight="1" x14ac:dyDescent="0.25">
      <c r="A48" s="51" t="str">
        <f>IF(B47&gt;"",MAX(A$1:A47)+1,"")</f>
        <v/>
      </c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2" customFormat="1" ht="20.100000000000001" customHeight="1" x14ac:dyDescent="0.25">
      <c r="A52" s="51"/>
      <c r="B52" s="55"/>
      <c r="C52" s="55"/>
    </row>
    <row r="53" spans="1:3" s="52" customFormat="1" ht="20.100000000000001" customHeight="1" x14ac:dyDescent="0.25">
      <c r="A53" s="51"/>
      <c r="B53" s="55"/>
      <c r="C53" s="55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</sheetData>
  <mergeCells count="1">
    <mergeCell ref="B4:D4"/>
  </mergeCells>
  <hyperlinks>
    <hyperlink ref="C1" location="'Competitions Dashboard'!A1" display=" COMPETITIONS DASHBOARD" xr:uid="{8A194E68-B731-45AD-BEA0-E2B3E0F90090}"/>
    <hyperlink ref="D1" location="'Statistics Overview'!A1" display="STATISTICS OVERVIEW" xr:uid="{9877EEE0-ECFD-4F71-9783-EEB8FD1994A5}"/>
  </hyperlinks>
  <pageMargins left="0.7" right="0.7" top="0.75" bottom="0.75" header="0.3" footer="0.3"/>
  <pageSetup paperSize="9" scale="86" fitToHeight="0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B60CD-CF5E-40D8-8995-99E61B86A89D}">
  <dimension ref="A1:G90"/>
  <sheetViews>
    <sheetView showGridLines="0" zoomScaleNormal="100" workbookViewId="0">
      <pane xSplit="1" ySplit="6" topLeftCell="B14" activePane="bottomRight" state="frozen"/>
      <selection activeCell="C1" sqref="C1"/>
      <selection pane="topRight" activeCell="C1" sqref="C1"/>
      <selection pane="bottomLeft" activeCell="C1" sqref="C1"/>
      <selection pane="bottomRight" activeCell="B31" sqref="B3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4" t="s">
        <v>315</v>
      </c>
      <c r="C4" s="314"/>
      <c r="D4" s="314"/>
      <c r="E4" s="89"/>
      <c r="F4" s="89"/>
      <c r="G4" s="89"/>
    </row>
    <row r="5" spans="1:7" ht="15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2002</v>
      </c>
      <c r="B7" s="54" t="s">
        <v>214</v>
      </c>
      <c r="C7" s="195" t="s">
        <v>415</v>
      </c>
      <c r="D7" s="52" t="s">
        <v>214</v>
      </c>
    </row>
    <row r="8" spans="1:7" s="52" customFormat="1" ht="20.100000000000001" customHeight="1" x14ac:dyDescent="0.25">
      <c r="A8" s="51">
        <v>2003</v>
      </c>
      <c r="B8" s="55" t="s">
        <v>190</v>
      </c>
      <c r="C8" s="55" t="s">
        <v>184</v>
      </c>
      <c r="D8" s="52" t="s">
        <v>184</v>
      </c>
    </row>
    <row r="9" spans="1:7" s="52" customFormat="1" ht="20.100000000000001" customHeight="1" x14ac:dyDescent="0.25">
      <c r="A9" s="51">
        <v>2004</v>
      </c>
      <c r="B9" s="55" t="s">
        <v>176</v>
      </c>
      <c r="C9" s="55" t="s">
        <v>214</v>
      </c>
      <c r="D9" s="52" t="s">
        <v>176</v>
      </c>
    </row>
    <row r="10" spans="1:7" s="52" customFormat="1" ht="20.100000000000001" customHeight="1" x14ac:dyDescent="0.25">
      <c r="A10" s="51">
        <v>2005</v>
      </c>
      <c r="B10" s="55" t="s">
        <v>172</v>
      </c>
      <c r="C10" s="195" t="s">
        <v>415</v>
      </c>
      <c r="D10" s="52" t="s">
        <v>172</v>
      </c>
    </row>
    <row r="11" spans="1:7" s="52" customFormat="1" ht="20.100000000000001" customHeight="1" x14ac:dyDescent="0.25">
      <c r="A11" s="51">
        <v>2006</v>
      </c>
      <c r="B11" s="55" t="s">
        <v>192</v>
      </c>
      <c r="C11" s="55" t="s">
        <v>214</v>
      </c>
      <c r="D11" s="52" t="s">
        <v>214</v>
      </c>
    </row>
    <row r="12" spans="1:7" s="52" customFormat="1" ht="20.100000000000001" customHeight="1" x14ac:dyDescent="0.25">
      <c r="A12" s="51">
        <v>2007</v>
      </c>
      <c r="B12" s="55" t="s">
        <v>176</v>
      </c>
      <c r="C12" s="55" t="s">
        <v>205</v>
      </c>
      <c r="D12" s="52" t="s">
        <v>205</v>
      </c>
    </row>
    <row r="13" spans="1:7" s="52" customFormat="1" ht="20.100000000000001" customHeight="1" x14ac:dyDescent="0.25">
      <c r="A13" s="51">
        <v>2008</v>
      </c>
      <c r="B13" s="55" t="s">
        <v>176</v>
      </c>
      <c r="C13" s="55" t="s">
        <v>284</v>
      </c>
      <c r="D13" s="52" t="s">
        <v>284</v>
      </c>
    </row>
    <row r="14" spans="1:7" s="52" customFormat="1" ht="20.100000000000001" customHeight="1" x14ac:dyDescent="0.25">
      <c r="A14" s="51">
        <v>2009</v>
      </c>
      <c r="B14" s="55" t="s">
        <v>192</v>
      </c>
      <c r="C14" s="52" t="s">
        <v>174</v>
      </c>
      <c r="D14" s="52" t="s">
        <v>174</v>
      </c>
    </row>
    <row r="15" spans="1:7" s="52" customFormat="1" ht="20.100000000000001" customHeight="1" x14ac:dyDescent="0.25">
      <c r="A15" s="51">
        <v>2010</v>
      </c>
      <c r="B15" s="52" t="s">
        <v>310</v>
      </c>
      <c r="C15" s="55"/>
    </row>
    <row r="16" spans="1:7" s="52" customFormat="1" ht="20.100000000000001" customHeight="1" x14ac:dyDescent="0.25">
      <c r="A16" s="51">
        <v>2011</v>
      </c>
      <c r="B16" s="52" t="s">
        <v>310</v>
      </c>
      <c r="C16" s="55"/>
    </row>
    <row r="17" spans="1:4" s="52" customFormat="1" ht="20.100000000000001" customHeight="1" x14ac:dyDescent="0.25">
      <c r="A17" s="51">
        <v>2012</v>
      </c>
      <c r="B17" s="55" t="s">
        <v>172</v>
      </c>
      <c r="C17" s="55" t="s">
        <v>184</v>
      </c>
      <c r="D17" s="52" t="s">
        <v>184</v>
      </c>
    </row>
    <row r="18" spans="1:4" s="52" customFormat="1" ht="20.100000000000001" customHeight="1" x14ac:dyDescent="0.25">
      <c r="A18" s="51">
        <v>2013</v>
      </c>
      <c r="B18" s="52" t="s">
        <v>310</v>
      </c>
      <c r="C18" s="55"/>
    </row>
    <row r="19" spans="1:4" s="52" customFormat="1" ht="20.100000000000001" customHeight="1" x14ac:dyDescent="0.25">
      <c r="A19" s="51">
        <v>2014</v>
      </c>
      <c r="B19" s="52" t="s">
        <v>310</v>
      </c>
      <c r="C19" s="55"/>
    </row>
    <row r="20" spans="1:4" s="52" customFormat="1" ht="20.100000000000001" customHeight="1" x14ac:dyDescent="0.25">
      <c r="A20" s="51">
        <v>2015</v>
      </c>
      <c r="B20" s="52" t="s">
        <v>310</v>
      </c>
      <c r="C20" s="55"/>
    </row>
    <row r="21" spans="1:4" s="52" customFormat="1" ht="20.100000000000001" customHeight="1" x14ac:dyDescent="0.25">
      <c r="A21" s="51">
        <v>2016</v>
      </c>
      <c r="B21" s="52" t="s">
        <v>310</v>
      </c>
      <c r="C21" s="55"/>
    </row>
    <row r="22" spans="1:4" s="52" customFormat="1" ht="20.100000000000001" customHeight="1" x14ac:dyDescent="0.25">
      <c r="A22" s="51">
        <v>2017</v>
      </c>
      <c r="B22" s="52" t="s">
        <v>310</v>
      </c>
      <c r="C22" s="55"/>
    </row>
    <row r="23" spans="1:4" s="52" customFormat="1" ht="20.100000000000001" customHeight="1" x14ac:dyDescent="0.25">
      <c r="A23" s="51">
        <v>2018</v>
      </c>
      <c r="B23" s="52" t="s">
        <v>310</v>
      </c>
      <c r="C23" s="55"/>
    </row>
    <row r="24" spans="1:4" s="52" customFormat="1" ht="20.100000000000001" customHeight="1" x14ac:dyDescent="0.25">
      <c r="A24" s="51">
        <v>2019</v>
      </c>
      <c r="B24" s="52" t="s">
        <v>310</v>
      </c>
      <c r="C24" s="55"/>
    </row>
    <row r="25" spans="1:4" s="52" customFormat="1" ht="20.100000000000001" customHeight="1" x14ac:dyDescent="0.25">
      <c r="A25" s="51">
        <f>IF(B24&gt;"",MAX(A$1:A24)+1,"")</f>
        <v>2020</v>
      </c>
      <c r="B25" s="55" t="s">
        <v>310</v>
      </c>
      <c r="C25" s="55"/>
      <c r="D25" s="55"/>
    </row>
    <row r="26" spans="1:4" s="52" customFormat="1" ht="20.100000000000001" customHeight="1" x14ac:dyDescent="0.25">
      <c r="A26" s="51">
        <f>IF(B25&gt;"",MAX(A$1:A25)+1,"")</f>
        <v>2021</v>
      </c>
      <c r="B26" s="55" t="s">
        <v>310</v>
      </c>
      <c r="C26" s="55"/>
      <c r="D26" s="55"/>
    </row>
    <row r="27" spans="1:4" s="52" customFormat="1" ht="20.100000000000001" customHeight="1" x14ac:dyDescent="0.25">
      <c r="A27" s="51">
        <f>IF(B26&gt;"",MAX(A$1:A26)+1,"")</f>
        <v>2022</v>
      </c>
      <c r="B27" s="55" t="s">
        <v>310</v>
      </c>
      <c r="C27" s="55"/>
      <c r="D27" s="55"/>
    </row>
    <row r="28" spans="1:4" s="52" customFormat="1" ht="20.100000000000001" customHeight="1" x14ac:dyDescent="0.25">
      <c r="A28" s="51">
        <f>IF(B27&gt;"",MAX(A$1:A27)+1,"")</f>
        <v>2023</v>
      </c>
      <c r="B28" s="55" t="s">
        <v>310</v>
      </c>
      <c r="C28" s="55"/>
      <c r="D28" s="55"/>
    </row>
    <row r="29" spans="1:4" s="52" customFormat="1" ht="20.100000000000001" customHeight="1" x14ac:dyDescent="0.25">
      <c r="A29" s="51">
        <f>IF(B28&gt;"",MAX(A$1:A28)+1,"")</f>
        <v>2024</v>
      </c>
      <c r="B29" s="55" t="s">
        <v>310</v>
      </c>
      <c r="C29" s="55"/>
      <c r="D29" s="55"/>
    </row>
    <row r="30" spans="1:4" s="52" customFormat="1" ht="20.100000000000001" customHeight="1" x14ac:dyDescent="0.25">
      <c r="A30" s="51">
        <f>IF(B29&gt;"",MAX(A$1:A29)+1,"")</f>
        <v>2025</v>
      </c>
      <c r="B30" s="55" t="s">
        <v>310</v>
      </c>
      <c r="C30" s="55"/>
      <c r="D30" s="55"/>
    </row>
    <row r="31" spans="1:4" s="52" customFormat="1" ht="20.100000000000001" customHeight="1" x14ac:dyDescent="0.25">
      <c r="A31" s="51">
        <f>IF(B30&gt;"",MAX(A$1:A30)+1,"")</f>
        <v>2026</v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IF(B31&gt;"",MAX(A$1:A31)+1,"")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IF(B32&gt;"",MAX(A$1:A32)+1,"")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IF(B33&gt;"",MAX(A$1:A33)+1,"")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IF(B34&gt;"",MAX(A$1:A34)+1,"")</f>
        <v/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IF(B35&gt;"",MAX(A$1:A35)+1,"")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IF(B36&gt;"",MAX(A$1:A36)+1,"")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IF(B37&gt;"",MAX(A$1:A37)+1,"")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IF(B38&gt;"",MAX(A$1:A38)+1,"")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IF(B39&gt;"",MAX(A$1:A39)+1,"")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IF(B40&gt;"",MAX(A$1:A40)+1,"")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IF(B41&gt;"",MAX(A$1:A41)+1,"")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IF(B42&gt;"",MAX(A$1:A42)+1,"")</f>
        <v/>
      </c>
      <c r="B43" s="55"/>
      <c r="C43" s="55"/>
      <c r="D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3" customFormat="1" ht="20.100000000000001" customHeight="1" x14ac:dyDescent="0.25">
      <c r="A50" s="51"/>
      <c r="B50" s="54"/>
      <c r="C50" s="54"/>
    </row>
    <row r="51" spans="1:3" s="53" customFormat="1" ht="20.100000000000001" customHeight="1" x14ac:dyDescent="0.25">
      <c r="A51" s="51"/>
      <c r="B51" s="54"/>
      <c r="C51" s="54"/>
    </row>
    <row r="52" spans="1:3" s="52" customFormat="1" ht="20.100000000000001" customHeight="1" x14ac:dyDescent="0.25">
      <c r="A52" s="51"/>
      <c r="B52" s="55"/>
      <c r="C52" s="55"/>
    </row>
    <row r="53" spans="1:3" s="52" customFormat="1" ht="20.100000000000001" customHeight="1" x14ac:dyDescent="0.25">
      <c r="A53" s="51"/>
      <c r="B53" s="55"/>
      <c r="C53" s="55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</sheetData>
  <mergeCells count="1">
    <mergeCell ref="B4:D4"/>
  </mergeCells>
  <hyperlinks>
    <hyperlink ref="C1" location="'Competitions Dashboard'!A1" display=" COMPETITIONS DASHBOARD" xr:uid="{66CC7E01-08ED-4857-A359-90A4B4642F2D}"/>
    <hyperlink ref="D1" location="'Statistics Overview'!A1" display="STATISTICS OVERVIEW" xr:uid="{374B8987-5538-4AF2-B9F6-B9F70F6BE83F}"/>
  </hyperlinks>
  <pageMargins left="0.7" right="0.7" top="0.75" bottom="0.75" header="0.3" footer="0.3"/>
  <pageSetup paperSize="9" scale="86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322BA-47F6-44DA-BAF6-B631176BCABA}">
  <dimension ref="A1:G90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B26" sqref="B26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937</v>
      </c>
      <c r="C4" s="312"/>
      <c r="D4" s="312"/>
      <c r="E4" s="89"/>
      <c r="F4" s="89"/>
      <c r="G4" s="89"/>
    </row>
    <row r="5" spans="1:7" ht="15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2007</v>
      </c>
      <c r="B7" s="54" t="s">
        <v>196</v>
      </c>
      <c r="C7" s="55" t="s">
        <v>194</v>
      </c>
      <c r="D7" s="48" t="s">
        <v>194</v>
      </c>
    </row>
    <row r="8" spans="1:7" s="52" customFormat="1" ht="20.100000000000001" customHeight="1" x14ac:dyDescent="0.25">
      <c r="A8" s="51">
        <v>2008</v>
      </c>
      <c r="B8" s="55" t="s">
        <v>174</v>
      </c>
      <c r="C8" s="55" t="s">
        <v>178</v>
      </c>
      <c r="D8" s="52" t="s">
        <v>178</v>
      </c>
    </row>
    <row r="9" spans="1:7" s="52" customFormat="1" ht="20.100000000000001" customHeight="1" x14ac:dyDescent="0.25">
      <c r="A9" s="51">
        <v>2009</v>
      </c>
      <c r="B9" s="55" t="s">
        <v>65</v>
      </c>
      <c r="C9" s="55" t="s">
        <v>281</v>
      </c>
      <c r="D9" s="52" t="s">
        <v>281</v>
      </c>
    </row>
    <row r="10" spans="1:7" s="52" customFormat="1" ht="20.100000000000001" customHeight="1" x14ac:dyDescent="0.25">
      <c r="A10" s="51">
        <v>2010</v>
      </c>
      <c r="B10" s="55" t="s">
        <v>194</v>
      </c>
      <c r="C10" s="55" t="s">
        <v>190</v>
      </c>
      <c r="D10" s="52" t="s">
        <v>194</v>
      </c>
    </row>
    <row r="11" spans="1:7" s="52" customFormat="1" ht="20.100000000000001" customHeight="1" x14ac:dyDescent="0.25">
      <c r="A11" s="51">
        <v>2011</v>
      </c>
      <c r="B11" s="55" t="s">
        <v>190</v>
      </c>
      <c r="C11" s="55" t="s">
        <v>194</v>
      </c>
      <c r="D11" s="52" t="s">
        <v>203</v>
      </c>
    </row>
    <row r="12" spans="1:7" s="52" customFormat="1" ht="20.100000000000001" customHeight="1" x14ac:dyDescent="0.25">
      <c r="A12" s="51">
        <v>2012</v>
      </c>
      <c r="B12" s="55" t="s">
        <v>178</v>
      </c>
      <c r="C12" s="55" t="s">
        <v>65</v>
      </c>
      <c r="D12" s="52" t="s">
        <v>178</v>
      </c>
    </row>
    <row r="13" spans="1:7" s="52" customFormat="1" ht="20.100000000000001" customHeight="1" x14ac:dyDescent="0.25">
      <c r="A13" s="51">
        <v>2013</v>
      </c>
      <c r="B13" s="55" t="s">
        <v>194</v>
      </c>
      <c r="C13" s="55" t="s">
        <v>263</v>
      </c>
      <c r="D13" s="52" t="s">
        <v>194</v>
      </c>
    </row>
    <row r="14" spans="1:7" s="52" customFormat="1" ht="20.100000000000001" customHeight="1" x14ac:dyDescent="0.25">
      <c r="A14" s="51">
        <v>2014</v>
      </c>
      <c r="B14" s="55" t="s">
        <v>281</v>
      </c>
      <c r="C14" s="52" t="s">
        <v>186</v>
      </c>
      <c r="D14" s="52" t="s">
        <v>186</v>
      </c>
    </row>
    <row r="15" spans="1:7" s="52" customFormat="1" ht="20.100000000000001" customHeight="1" x14ac:dyDescent="0.25">
      <c r="A15" s="51">
        <v>2015</v>
      </c>
      <c r="B15" s="52" t="s">
        <v>172</v>
      </c>
      <c r="C15" s="55" t="s">
        <v>316</v>
      </c>
      <c r="D15" s="52" t="s">
        <v>172</v>
      </c>
    </row>
    <row r="16" spans="1:7" s="52" customFormat="1" ht="20.100000000000001" customHeight="1" x14ac:dyDescent="0.25">
      <c r="A16" s="51">
        <v>2016</v>
      </c>
      <c r="B16" s="52" t="s">
        <v>317</v>
      </c>
      <c r="C16" s="55" t="s">
        <v>176</v>
      </c>
      <c r="D16" s="52" t="s">
        <v>317</v>
      </c>
    </row>
    <row r="17" spans="1:4" s="52" customFormat="1" ht="20.100000000000001" customHeight="1" x14ac:dyDescent="0.25">
      <c r="A17" s="51">
        <v>2017</v>
      </c>
      <c r="B17" s="55" t="s">
        <v>310</v>
      </c>
      <c r="C17" s="55"/>
    </row>
    <row r="18" spans="1:4" s="52" customFormat="1" ht="20.100000000000001" customHeight="1" x14ac:dyDescent="0.25">
      <c r="A18" s="51">
        <v>2018</v>
      </c>
      <c r="B18" s="55" t="s">
        <v>310</v>
      </c>
      <c r="C18" s="55"/>
    </row>
    <row r="19" spans="1:4" s="52" customFormat="1" ht="20.100000000000001" customHeight="1" x14ac:dyDescent="0.25">
      <c r="A19" s="51">
        <v>2019</v>
      </c>
      <c r="B19" s="52" t="s">
        <v>310</v>
      </c>
      <c r="C19" s="55"/>
    </row>
    <row r="20" spans="1:4" s="52" customFormat="1" ht="20.100000000000001" customHeight="1" x14ac:dyDescent="0.25">
      <c r="A20" s="51">
        <f>IF(B19&gt;"",MAX(A$1:A19)+1,"")</f>
        <v>2020</v>
      </c>
      <c r="B20" s="55" t="s">
        <v>310</v>
      </c>
      <c r="C20" s="55"/>
      <c r="D20" s="55"/>
    </row>
    <row r="21" spans="1:4" s="52" customFormat="1" ht="20.100000000000001" customHeight="1" x14ac:dyDescent="0.25">
      <c r="A21" s="51">
        <f>IF(B20&gt;"",MAX(A$1:A20)+1,"")</f>
        <v>2021</v>
      </c>
      <c r="B21" s="55" t="s">
        <v>957</v>
      </c>
      <c r="C21" s="55"/>
      <c r="D21" s="55" t="s">
        <v>190</v>
      </c>
    </row>
    <row r="22" spans="1:4" s="52" customFormat="1" ht="20.100000000000001" customHeight="1" x14ac:dyDescent="0.25">
      <c r="A22" s="51">
        <f>IF(B21&gt;"",MAX(A$1:A21)+1,"")</f>
        <v>2022</v>
      </c>
      <c r="B22" s="55" t="s">
        <v>277</v>
      </c>
      <c r="C22" s="55" t="s">
        <v>188</v>
      </c>
      <c r="D22" s="55" t="s">
        <v>277</v>
      </c>
    </row>
    <row r="23" spans="1:4" s="52" customFormat="1" ht="20.100000000000001" customHeight="1" x14ac:dyDescent="0.25">
      <c r="A23" s="51">
        <f>IF(B22&gt;"",MAX(A$1:A22)+1,"")</f>
        <v>2023</v>
      </c>
      <c r="B23" s="55" t="s">
        <v>207</v>
      </c>
      <c r="C23" s="55" t="s">
        <v>172</v>
      </c>
      <c r="D23" s="55" t="s">
        <v>172</v>
      </c>
    </row>
    <row r="24" spans="1:4" s="52" customFormat="1" ht="20.100000000000001" customHeight="1" x14ac:dyDescent="0.25">
      <c r="A24" s="51">
        <f>IF(B23&gt;"",MAX(A$1:A23)+1,"")</f>
        <v>2024</v>
      </c>
      <c r="B24" s="55" t="s">
        <v>178</v>
      </c>
      <c r="C24" s="55" t="s">
        <v>281</v>
      </c>
      <c r="D24" s="55" t="s">
        <v>178</v>
      </c>
    </row>
    <row r="25" spans="1:4" s="52" customFormat="1" ht="20.100000000000001" customHeight="1" x14ac:dyDescent="0.25">
      <c r="A25" s="51">
        <f>IF(B24&gt;"",MAX(A$1:A24)+1,"")</f>
        <v>2025</v>
      </c>
      <c r="B25" s="55" t="s">
        <v>310</v>
      </c>
      <c r="C25" s="55"/>
      <c r="D25" s="55"/>
    </row>
    <row r="26" spans="1:4" s="52" customFormat="1" ht="20.100000000000001" customHeight="1" x14ac:dyDescent="0.25">
      <c r="A26" s="51">
        <f>IF(B25&gt;"",MAX(A$1:A25)+1,"")</f>
        <v>2026</v>
      </c>
      <c r="B26" s="55"/>
      <c r="C26" s="55"/>
      <c r="D26" s="55"/>
    </row>
    <row r="27" spans="1:4" s="52" customFormat="1" ht="20.100000000000001" customHeight="1" x14ac:dyDescent="0.25">
      <c r="A27" s="51" t="str">
        <f>IF(B26&gt;"",MAX(A$1:A26)+1,"")</f>
        <v/>
      </c>
      <c r="B27" s="55"/>
      <c r="C27" s="55"/>
      <c r="D27" s="55"/>
    </row>
    <row r="28" spans="1:4" s="52" customFormat="1" ht="20.100000000000001" customHeight="1" x14ac:dyDescent="0.25">
      <c r="A28" s="51" t="str">
        <f>IF(B27&gt;"",MAX(A$1:A27)+1,"")</f>
        <v/>
      </c>
      <c r="B28" s="55"/>
      <c r="C28" s="55"/>
      <c r="D28" s="55"/>
    </row>
    <row r="29" spans="1:4" s="52" customFormat="1" ht="20.100000000000001" customHeight="1" x14ac:dyDescent="0.25">
      <c r="A29" s="51" t="str">
        <f>IF(B28&gt;"",MAX(A$1:A28)+1,"")</f>
        <v/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IF(B29&gt;"",MAX(A$1:A29)+1,"")</f>
        <v/>
      </c>
      <c r="B30" s="55"/>
      <c r="C30" s="55"/>
      <c r="D30" s="55"/>
    </row>
    <row r="31" spans="1:4" s="52" customFormat="1" ht="20.100000000000001" customHeight="1" x14ac:dyDescent="0.25">
      <c r="A31" s="51" t="str">
        <f>IF(B30&gt;"",MAX(A$1:A30)+1,"")</f>
        <v/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IF(B31&gt;"",MAX(A$1:A31)+1,"")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IF(B32&gt;"",MAX(A$1:A32)+1,"")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IF(B33&gt;"",MAX(A$1:A33)+1,"")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IF(B34&gt;"",MAX(A$1:A34)+1,"")</f>
        <v/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IF(B35&gt;"",MAX(A$1:A35)+1,"")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IF(B36&gt;"",MAX(A$1:A36)+1,"")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IF(B37&gt;"",MAX(A$1:A37)+1,"")</f>
        <v/>
      </c>
      <c r="B38" s="55"/>
      <c r="C38" s="55"/>
      <c r="D38" s="55"/>
    </row>
    <row r="39" spans="1:4" s="52" customFormat="1" ht="20.100000000000001" customHeight="1" x14ac:dyDescent="0.25">
      <c r="A39" s="51"/>
      <c r="B39" s="55"/>
      <c r="C39" s="55"/>
    </row>
    <row r="40" spans="1:4" s="52" customFormat="1" ht="20.100000000000001" customHeight="1" x14ac:dyDescent="0.25">
      <c r="A40" s="51"/>
      <c r="B40" s="55"/>
      <c r="C40" s="55"/>
    </row>
    <row r="41" spans="1:4" s="52" customFormat="1" ht="20.100000000000001" customHeight="1" x14ac:dyDescent="0.25">
      <c r="A41" s="51"/>
      <c r="B41" s="55"/>
      <c r="C41" s="55"/>
    </row>
    <row r="42" spans="1:4" s="52" customFormat="1" ht="20.100000000000001" customHeight="1" x14ac:dyDescent="0.25">
      <c r="A42" s="51"/>
      <c r="B42" s="55"/>
      <c r="C42" s="55"/>
    </row>
    <row r="43" spans="1:4" s="52" customFormat="1" ht="20.100000000000001" customHeight="1" x14ac:dyDescent="0.25">
      <c r="A43" s="51"/>
      <c r="B43" s="55"/>
      <c r="C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3" customFormat="1" ht="20.100000000000001" customHeight="1" x14ac:dyDescent="0.25">
      <c r="A50" s="51"/>
      <c r="B50" s="54"/>
      <c r="C50" s="54"/>
    </row>
    <row r="51" spans="1:3" s="53" customFormat="1" ht="20.100000000000001" customHeight="1" x14ac:dyDescent="0.25">
      <c r="A51" s="51"/>
      <c r="B51" s="54"/>
      <c r="C51" s="54"/>
    </row>
    <row r="52" spans="1:3" s="52" customFormat="1" ht="20.100000000000001" customHeight="1" x14ac:dyDescent="0.25">
      <c r="A52" s="51"/>
      <c r="B52" s="55"/>
      <c r="C52" s="55"/>
    </row>
    <row r="53" spans="1:3" s="52" customFormat="1" ht="20.100000000000001" customHeight="1" x14ac:dyDescent="0.25">
      <c r="A53" s="51"/>
      <c r="B53" s="55"/>
      <c r="C53" s="55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</sheetData>
  <mergeCells count="1">
    <mergeCell ref="B4:D4"/>
  </mergeCells>
  <hyperlinks>
    <hyperlink ref="C1" location="'Competitions Dashboard'!A1" display=" COMPETITIONS DASHBOARD" xr:uid="{386ADB41-3E98-4E4F-A539-62F749A2DC52}"/>
    <hyperlink ref="D1" location="'Statistics Overview'!A1" display="STATISTICS OVERVIEW" xr:uid="{123D5081-A227-4BFC-A205-8ED88E1F029F}"/>
  </hyperlinks>
  <pageMargins left="0.7" right="0.7" top="0.75" bottom="0.75" header="0.3" footer="0.3"/>
  <pageSetup paperSize="9" scale="86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9CF64-5F64-46B1-BF1A-EDC6DC27566D}">
  <dimension ref="A1:G90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B22" sqref="B22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s="128" customFormat="1" ht="45" customHeight="1" x14ac:dyDescent="0.3">
      <c r="A4" s="49"/>
      <c r="B4" s="312" t="s">
        <v>318</v>
      </c>
      <c r="C4" s="312"/>
      <c r="D4" s="312"/>
      <c r="E4" s="89"/>
      <c r="F4" s="89"/>
      <c r="G4" s="89"/>
    </row>
    <row r="5" spans="1:7" ht="15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2011</v>
      </c>
      <c r="B7" s="54" t="s">
        <v>176</v>
      </c>
      <c r="C7" s="55" t="s">
        <v>184</v>
      </c>
      <c r="D7" s="52" t="s">
        <v>176</v>
      </c>
    </row>
    <row r="8" spans="1:7" s="52" customFormat="1" ht="20.100000000000001" customHeight="1" x14ac:dyDescent="0.25">
      <c r="A8" s="51">
        <v>2012</v>
      </c>
      <c r="B8" s="55" t="s">
        <v>310</v>
      </c>
      <c r="C8" s="55"/>
    </row>
    <row r="9" spans="1:7" s="52" customFormat="1" ht="20.100000000000001" customHeight="1" x14ac:dyDescent="0.25">
      <c r="A9" s="51">
        <v>2013</v>
      </c>
      <c r="B9" s="55" t="s">
        <v>310</v>
      </c>
      <c r="C9" s="55"/>
    </row>
    <row r="10" spans="1:7" s="52" customFormat="1" ht="20.100000000000001" customHeight="1" x14ac:dyDescent="0.25">
      <c r="A10" s="51">
        <v>2014</v>
      </c>
      <c r="B10" s="55" t="s">
        <v>310</v>
      </c>
      <c r="C10" s="55"/>
    </row>
    <row r="11" spans="1:7" s="52" customFormat="1" ht="20.100000000000001" customHeight="1" x14ac:dyDescent="0.25">
      <c r="A11" s="51">
        <v>2015</v>
      </c>
      <c r="B11" s="55" t="s">
        <v>310</v>
      </c>
      <c r="C11" s="55"/>
    </row>
    <row r="12" spans="1:7" s="52" customFormat="1" ht="20.100000000000001" customHeight="1" x14ac:dyDescent="0.25">
      <c r="A12" s="51">
        <v>2016</v>
      </c>
      <c r="B12" s="55" t="s">
        <v>310</v>
      </c>
      <c r="C12" s="55"/>
    </row>
    <row r="13" spans="1:7" s="52" customFormat="1" ht="20.100000000000001" customHeight="1" x14ac:dyDescent="0.25">
      <c r="A13" s="51">
        <v>2017</v>
      </c>
      <c r="B13" s="55" t="s">
        <v>310</v>
      </c>
      <c r="C13" s="55"/>
    </row>
    <row r="14" spans="1:7" s="52" customFormat="1" ht="20.100000000000001" customHeight="1" x14ac:dyDescent="0.25">
      <c r="A14" s="51">
        <v>2018</v>
      </c>
      <c r="B14" s="55" t="s">
        <v>310</v>
      </c>
    </row>
    <row r="15" spans="1:7" s="52" customFormat="1" ht="20.100000000000001" customHeight="1" x14ac:dyDescent="0.25">
      <c r="A15" s="51">
        <v>2019</v>
      </c>
      <c r="B15" s="52" t="s">
        <v>310</v>
      </c>
      <c r="C15" s="55"/>
    </row>
    <row r="16" spans="1:7" s="52" customFormat="1" ht="20.100000000000001" customHeight="1" x14ac:dyDescent="0.25">
      <c r="A16" s="51">
        <f>IF(B15&gt;"",MAX(A$4:A15)+1,"")</f>
        <v>2020</v>
      </c>
      <c r="B16" s="55" t="s">
        <v>310</v>
      </c>
      <c r="C16" s="55"/>
      <c r="D16" s="55"/>
    </row>
    <row r="17" spans="1:4" s="52" customFormat="1" ht="20.100000000000001" customHeight="1" x14ac:dyDescent="0.25">
      <c r="A17" s="51">
        <f>IF(B16&gt;"",MAX(A$4:A16)+1,"")</f>
        <v>2021</v>
      </c>
      <c r="B17" s="55" t="s">
        <v>310</v>
      </c>
      <c r="C17" s="55"/>
      <c r="D17" s="55"/>
    </row>
    <row r="18" spans="1:4" s="52" customFormat="1" ht="20.100000000000001" customHeight="1" x14ac:dyDescent="0.25">
      <c r="A18" s="51">
        <f>IF(B17&gt;"",MAX(A$4:A17)+1,"")</f>
        <v>2022</v>
      </c>
      <c r="B18" s="55" t="s">
        <v>320</v>
      </c>
      <c r="C18" s="55"/>
      <c r="D18" s="55"/>
    </row>
    <row r="19" spans="1:4" s="52" customFormat="1" ht="20.100000000000001" customHeight="1" x14ac:dyDescent="0.25">
      <c r="A19" s="51">
        <f>IF(B18&gt;"",MAX(A$4:A18)+1,"")</f>
        <v>2023</v>
      </c>
      <c r="B19" s="55" t="s">
        <v>310</v>
      </c>
      <c r="C19" s="55"/>
      <c r="D19" s="55"/>
    </row>
    <row r="20" spans="1:4" s="52" customFormat="1" ht="20.100000000000001" customHeight="1" x14ac:dyDescent="0.25">
      <c r="A20" s="51">
        <f>IF(B19&gt;"",MAX(A$4:A19)+1,"")</f>
        <v>2024</v>
      </c>
      <c r="B20" s="55" t="s">
        <v>310</v>
      </c>
      <c r="C20" s="55"/>
      <c r="D20" s="55"/>
    </row>
    <row r="21" spans="1:4" s="52" customFormat="1" ht="20.100000000000001" customHeight="1" x14ac:dyDescent="0.25">
      <c r="A21" s="51">
        <f>IF(B20&gt;"",MAX(A$4:A20)+1,"")</f>
        <v>2025</v>
      </c>
      <c r="B21" s="55" t="s">
        <v>310</v>
      </c>
      <c r="C21" s="55"/>
      <c r="D21" s="55"/>
    </row>
    <row r="22" spans="1:4" s="52" customFormat="1" ht="20.100000000000001" customHeight="1" x14ac:dyDescent="0.25">
      <c r="A22" s="51">
        <f>IF(B21&gt;"",MAX(A$4:A21)+1,"")</f>
        <v>2026</v>
      </c>
      <c r="B22" s="55"/>
      <c r="C22" s="55"/>
      <c r="D22" s="55"/>
    </row>
    <row r="23" spans="1:4" s="52" customFormat="1" ht="20.100000000000001" customHeight="1" x14ac:dyDescent="0.25">
      <c r="A23" s="51" t="str">
        <f>IF(B22&gt;"",MAX(A$4:A22)+1,"")</f>
        <v/>
      </c>
      <c r="B23" s="55"/>
      <c r="C23" s="55"/>
      <c r="D23" s="55"/>
    </row>
    <row r="24" spans="1:4" s="52" customFormat="1" ht="20.100000000000001" customHeight="1" x14ac:dyDescent="0.25">
      <c r="A24" s="51" t="str">
        <f>IF(B23&gt;"",MAX(A$4:A23)+1,"")</f>
        <v/>
      </c>
      <c r="B24" s="55"/>
      <c r="C24" s="55"/>
      <c r="D24" s="55"/>
    </row>
    <row r="25" spans="1:4" s="52" customFormat="1" ht="20.100000000000001" customHeight="1" x14ac:dyDescent="0.25">
      <c r="A25" s="51" t="str">
        <f>IF(B24&gt;"",MAX(A$4:A24)+1,"")</f>
        <v/>
      </c>
      <c r="B25" s="55"/>
      <c r="C25" s="55"/>
      <c r="D25" s="55"/>
    </row>
    <row r="26" spans="1:4" s="52" customFormat="1" ht="20.100000000000001" customHeight="1" x14ac:dyDescent="0.25">
      <c r="A26" s="51" t="str">
        <f>IF(B25&gt;"",MAX(A$4:A25)+1,"")</f>
        <v/>
      </c>
      <c r="B26" s="55"/>
      <c r="C26" s="55"/>
      <c r="D26" s="55"/>
    </row>
    <row r="27" spans="1:4" s="52" customFormat="1" ht="20.100000000000001" customHeight="1" x14ac:dyDescent="0.25">
      <c r="A27" s="51" t="str">
        <f>IF(B26&gt;"",MAX(A$4:A26)+1,"")</f>
        <v/>
      </c>
      <c r="B27" s="55"/>
      <c r="C27" s="55"/>
      <c r="D27" s="55"/>
    </row>
    <row r="28" spans="1:4" s="52" customFormat="1" ht="20.100000000000001" customHeight="1" x14ac:dyDescent="0.25">
      <c r="A28" s="51" t="str">
        <f>IF(B27&gt;"",MAX(A$4:A27)+1,"")</f>
        <v/>
      </c>
      <c r="B28" s="55"/>
      <c r="C28" s="55"/>
      <c r="D28" s="55"/>
    </row>
    <row r="29" spans="1:4" s="52" customFormat="1" ht="20.100000000000001" customHeight="1" x14ac:dyDescent="0.25">
      <c r="A29" s="51" t="str">
        <f>IF(B28&gt;"",MAX(A$4:A28)+1,"")</f>
        <v/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IF(B29&gt;"",MAX(A$4:A29)+1,"")</f>
        <v/>
      </c>
      <c r="B30" s="55"/>
      <c r="C30" s="55"/>
      <c r="D30" s="55"/>
    </row>
    <row r="31" spans="1:4" s="52" customFormat="1" ht="20.100000000000001" customHeight="1" x14ac:dyDescent="0.25">
      <c r="A31" s="51" t="str">
        <f>IF(B30&gt;"",MAX(A$4:A30)+1,"")</f>
        <v/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IF(B31&gt;"",MAX(A$4:A31)+1,"")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IF(B32&gt;"",MAX(A$4:A32)+1,"")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IF(B33&gt;"",MAX(A$4:A33)+1,"")</f>
        <v/>
      </c>
      <c r="B34" s="55"/>
      <c r="C34" s="55"/>
      <c r="D34" s="55"/>
    </row>
    <row r="35" spans="1:4" s="52" customFormat="1" ht="20.100000000000001" customHeight="1" x14ac:dyDescent="0.25">
      <c r="A35" s="51"/>
      <c r="B35" s="55"/>
      <c r="C35" s="55"/>
    </row>
    <row r="36" spans="1:4" s="52" customFormat="1" ht="20.100000000000001" customHeight="1" x14ac:dyDescent="0.25">
      <c r="A36" s="51"/>
      <c r="B36" s="55"/>
      <c r="C36" s="55"/>
    </row>
    <row r="37" spans="1:4" s="52" customFormat="1" ht="20.100000000000001" customHeight="1" x14ac:dyDescent="0.25">
      <c r="A37" s="51"/>
      <c r="B37" s="55"/>
      <c r="C37" s="55"/>
    </row>
    <row r="38" spans="1:4" s="52" customFormat="1" ht="20.100000000000001" customHeight="1" x14ac:dyDescent="0.25">
      <c r="A38" s="51"/>
      <c r="B38" s="55"/>
      <c r="C38" s="55"/>
    </row>
    <row r="39" spans="1:4" s="52" customFormat="1" ht="20.100000000000001" customHeight="1" x14ac:dyDescent="0.25">
      <c r="A39" s="51"/>
      <c r="B39" s="55"/>
      <c r="C39" s="55"/>
    </row>
    <row r="40" spans="1:4" s="52" customFormat="1" ht="20.100000000000001" customHeight="1" x14ac:dyDescent="0.25">
      <c r="A40" s="51"/>
      <c r="B40" s="55"/>
      <c r="C40" s="55"/>
    </row>
    <row r="41" spans="1:4" s="52" customFormat="1" ht="20.100000000000001" customHeight="1" x14ac:dyDescent="0.25">
      <c r="A41" s="51"/>
      <c r="B41" s="55"/>
      <c r="C41" s="55"/>
    </row>
    <row r="42" spans="1:4" s="52" customFormat="1" ht="20.100000000000001" customHeight="1" x14ac:dyDescent="0.25">
      <c r="A42" s="51"/>
      <c r="B42" s="55"/>
      <c r="C42" s="55"/>
    </row>
    <row r="43" spans="1:4" s="52" customFormat="1" ht="20.100000000000001" customHeight="1" x14ac:dyDescent="0.25">
      <c r="A43" s="51"/>
      <c r="B43" s="55"/>
      <c r="C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3" customFormat="1" ht="20.100000000000001" customHeight="1" x14ac:dyDescent="0.25">
      <c r="A50" s="51"/>
      <c r="B50" s="54"/>
      <c r="C50" s="54"/>
    </row>
    <row r="51" spans="1:3" s="53" customFormat="1" ht="20.100000000000001" customHeight="1" x14ac:dyDescent="0.25">
      <c r="A51" s="51"/>
      <c r="B51" s="54"/>
      <c r="C51" s="54"/>
    </row>
    <row r="52" spans="1:3" s="52" customFormat="1" ht="20.100000000000001" customHeight="1" x14ac:dyDescent="0.25">
      <c r="A52" s="51"/>
      <c r="B52" s="55"/>
      <c r="C52" s="55"/>
    </row>
    <row r="53" spans="1:3" s="52" customFormat="1" ht="20.100000000000001" customHeight="1" x14ac:dyDescent="0.25">
      <c r="A53" s="51"/>
      <c r="B53" s="55"/>
      <c r="C53" s="55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</sheetData>
  <mergeCells count="1">
    <mergeCell ref="B4:D4"/>
  </mergeCells>
  <hyperlinks>
    <hyperlink ref="C1" location="'Competitions Dashboard'!A1" display=" COMPETITIONS DASHBOARD" xr:uid="{45F539B6-D6BF-4AF3-AEEE-D213CED5B368}"/>
    <hyperlink ref="D1" location="'Statistics Overview'!A1" display="STATISTICS OVERVIEW" xr:uid="{CB4CAC8C-1234-4FBA-B9E6-0D14DF1016D6}"/>
  </hyperlinks>
  <pageMargins left="0.7" right="0.7" top="0.75" bottom="0.75" header="0.3" footer="0.3"/>
  <pageSetup paperSize="9" scale="86" orientation="portrait" r:id="rId1"/>
  <colBreaks count="1" manualBreakCount="1">
    <brk id="4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E3B97-FB97-48CD-92C3-C867C009E28C}">
  <sheetPr>
    <pageSetUpPr fitToPage="1"/>
  </sheetPr>
  <dimension ref="A1:G91"/>
  <sheetViews>
    <sheetView showGridLines="0" zoomScaleNormal="100" workbookViewId="0">
      <pane xSplit="1" ySplit="6" topLeftCell="B16" activePane="bottomRight" state="frozen"/>
      <selection activeCell="C1" sqref="C1"/>
      <selection pane="topRight" activeCell="C1" sqref="C1"/>
      <selection pane="bottomLeft" activeCell="C1" sqref="C1"/>
      <selection pane="bottomRight" activeCell="B38" sqref="B38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6" width="9.140625" style="48" customWidth="1"/>
    <col min="7" max="16384" width="9.140625" style="48"/>
  </cols>
  <sheetData>
    <row r="1" spans="1:7" s="117" customFormat="1" ht="15" customHeight="1" x14ac:dyDescent="0.3">
      <c r="B1" s="127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938</v>
      </c>
      <c r="C4" s="316"/>
      <c r="D4" s="316"/>
      <c r="E4" s="89"/>
      <c r="F4" s="89"/>
      <c r="G4" s="89"/>
    </row>
    <row r="5" spans="1:7" ht="14.45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52" customFormat="1" ht="20.100000000000001" customHeight="1" x14ac:dyDescent="0.25">
      <c r="A7" s="51">
        <v>1998</v>
      </c>
      <c r="B7" s="54" t="s">
        <v>176</v>
      </c>
      <c r="C7" s="195" t="s">
        <v>415</v>
      </c>
      <c r="D7" s="52" t="s">
        <v>176</v>
      </c>
    </row>
    <row r="8" spans="1:7" s="52" customFormat="1" ht="20.100000000000001" customHeight="1" x14ac:dyDescent="0.25">
      <c r="A8" s="51">
        <v>1999</v>
      </c>
      <c r="B8" s="55" t="s">
        <v>176</v>
      </c>
      <c r="C8" s="195" t="s">
        <v>415</v>
      </c>
      <c r="D8" s="52" t="s">
        <v>231</v>
      </c>
    </row>
    <row r="9" spans="1:7" s="52" customFormat="1" ht="20.100000000000001" customHeight="1" x14ac:dyDescent="0.25">
      <c r="A9" s="51">
        <v>2000</v>
      </c>
      <c r="B9" s="55" t="s">
        <v>178</v>
      </c>
      <c r="C9" s="195" t="s">
        <v>415</v>
      </c>
      <c r="D9" s="52" t="s">
        <v>178</v>
      </c>
    </row>
    <row r="10" spans="1:7" s="52" customFormat="1" ht="20.100000000000001" customHeight="1" x14ac:dyDescent="0.25">
      <c r="A10" s="51">
        <v>2001</v>
      </c>
      <c r="B10" s="55" t="s">
        <v>184</v>
      </c>
      <c r="C10" s="195" t="s">
        <v>415</v>
      </c>
      <c r="D10" s="52" t="s">
        <v>178</v>
      </c>
    </row>
    <row r="11" spans="1:7" s="52" customFormat="1" ht="20.100000000000001" customHeight="1" x14ac:dyDescent="0.25">
      <c r="A11" s="51">
        <v>2002</v>
      </c>
      <c r="B11" s="55" t="s">
        <v>192</v>
      </c>
      <c r="C11" s="195" t="s">
        <v>415</v>
      </c>
      <c r="D11" s="52" t="s">
        <v>263</v>
      </c>
    </row>
    <row r="12" spans="1:7" s="52" customFormat="1" ht="20.100000000000001" customHeight="1" x14ac:dyDescent="0.25">
      <c r="A12" s="51">
        <v>2003</v>
      </c>
      <c r="B12" s="55" t="s">
        <v>263</v>
      </c>
      <c r="C12" s="55" t="s">
        <v>172</v>
      </c>
      <c r="D12" s="52" t="s">
        <v>172</v>
      </c>
    </row>
    <row r="13" spans="1:7" s="52" customFormat="1" ht="20.100000000000001" customHeight="1" x14ac:dyDescent="0.25">
      <c r="A13" s="51">
        <v>2004</v>
      </c>
      <c r="B13" s="55" t="s">
        <v>249</v>
      </c>
      <c r="C13" s="55" t="s">
        <v>262</v>
      </c>
      <c r="D13" s="52" t="s">
        <v>172</v>
      </c>
    </row>
    <row r="14" spans="1:7" s="52" customFormat="1" ht="20.100000000000001" customHeight="1" x14ac:dyDescent="0.25">
      <c r="A14" s="51"/>
      <c r="B14" s="55" t="s">
        <v>319</v>
      </c>
      <c r="C14" s="55"/>
    </row>
    <row r="15" spans="1:7" s="52" customFormat="1" ht="20.100000000000001" customHeight="1" x14ac:dyDescent="0.25">
      <c r="A15" s="51">
        <v>2005</v>
      </c>
      <c r="B15" s="55" t="s">
        <v>284</v>
      </c>
      <c r="C15" s="195" t="s">
        <v>415</v>
      </c>
      <c r="D15" s="52" t="s">
        <v>172</v>
      </c>
    </row>
    <row r="16" spans="1:7" s="52" customFormat="1" ht="20.100000000000001" customHeight="1" x14ac:dyDescent="0.25">
      <c r="A16" s="51">
        <v>2006</v>
      </c>
      <c r="B16" s="52" t="s">
        <v>263</v>
      </c>
      <c r="C16" s="55" t="s">
        <v>196</v>
      </c>
      <c r="D16" s="52" t="s">
        <v>196</v>
      </c>
    </row>
    <row r="17" spans="1:4" s="52" customFormat="1" ht="20.100000000000001" customHeight="1" x14ac:dyDescent="0.25">
      <c r="A17" s="51">
        <v>2007</v>
      </c>
      <c r="B17" s="52" t="s">
        <v>172</v>
      </c>
      <c r="C17" s="55" t="s">
        <v>196</v>
      </c>
      <c r="D17" s="52" t="s">
        <v>172</v>
      </c>
    </row>
    <row r="18" spans="1:4" s="52" customFormat="1" ht="20.100000000000001" customHeight="1" x14ac:dyDescent="0.25">
      <c r="A18" s="51">
        <v>2008</v>
      </c>
      <c r="B18" s="55" t="s">
        <v>284</v>
      </c>
      <c r="C18" s="55" t="s">
        <v>172</v>
      </c>
      <c r="D18" s="52" t="s">
        <v>284</v>
      </c>
    </row>
    <row r="19" spans="1:4" s="52" customFormat="1" ht="20.100000000000001" customHeight="1" x14ac:dyDescent="0.25">
      <c r="A19" s="51">
        <v>2009</v>
      </c>
      <c r="B19" s="55" t="s">
        <v>194</v>
      </c>
      <c r="C19" s="55" t="s">
        <v>190</v>
      </c>
      <c r="D19" s="52" t="s">
        <v>194</v>
      </c>
    </row>
    <row r="20" spans="1:4" s="52" customFormat="1" ht="20.100000000000001" customHeight="1" x14ac:dyDescent="0.25">
      <c r="A20" s="51">
        <v>2010</v>
      </c>
      <c r="B20" s="55" t="s">
        <v>172</v>
      </c>
      <c r="C20" s="55" t="s">
        <v>214</v>
      </c>
      <c r="D20" s="52" t="s">
        <v>172</v>
      </c>
    </row>
    <row r="21" spans="1:4" s="52" customFormat="1" ht="20.100000000000001" customHeight="1" x14ac:dyDescent="0.25">
      <c r="A21" s="51">
        <v>2011</v>
      </c>
      <c r="B21" s="55" t="s">
        <v>178</v>
      </c>
      <c r="C21" s="55" t="s">
        <v>281</v>
      </c>
      <c r="D21" s="52" t="s">
        <v>281</v>
      </c>
    </row>
    <row r="22" spans="1:4" s="52" customFormat="1" ht="20.100000000000001" customHeight="1" x14ac:dyDescent="0.25">
      <c r="A22" s="51">
        <v>2012</v>
      </c>
      <c r="B22" s="55" t="s">
        <v>194</v>
      </c>
      <c r="C22" s="55" t="s">
        <v>178</v>
      </c>
      <c r="D22" s="52" t="s">
        <v>194</v>
      </c>
    </row>
    <row r="23" spans="1:4" s="52" customFormat="1" ht="20.100000000000001" customHeight="1" x14ac:dyDescent="0.25">
      <c r="A23" s="51">
        <v>2013</v>
      </c>
      <c r="B23" s="55" t="s">
        <v>186</v>
      </c>
      <c r="C23" s="55" t="s">
        <v>281</v>
      </c>
      <c r="D23" s="52" t="s">
        <v>281</v>
      </c>
    </row>
    <row r="24" spans="1:4" s="52" customFormat="1" ht="20.100000000000001" customHeight="1" x14ac:dyDescent="0.25">
      <c r="A24" s="51">
        <v>2014</v>
      </c>
      <c r="B24" s="55" t="s">
        <v>196</v>
      </c>
      <c r="C24" s="55" t="s">
        <v>201</v>
      </c>
      <c r="D24" s="52" t="s">
        <v>196</v>
      </c>
    </row>
    <row r="25" spans="1:4" s="52" customFormat="1" ht="20.100000000000001" customHeight="1" x14ac:dyDescent="0.25">
      <c r="A25" s="51">
        <v>2015</v>
      </c>
      <c r="B25" s="55" t="s">
        <v>172</v>
      </c>
      <c r="C25" s="55" t="s">
        <v>176</v>
      </c>
      <c r="D25" s="52" t="s">
        <v>172</v>
      </c>
    </row>
    <row r="26" spans="1:4" s="52" customFormat="1" ht="20.100000000000001" customHeight="1" x14ac:dyDescent="0.25">
      <c r="A26" s="51">
        <v>2016</v>
      </c>
      <c r="B26" s="55" t="s">
        <v>320</v>
      </c>
      <c r="C26" s="55"/>
    </row>
    <row r="27" spans="1:4" s="52" customFormat="1" ht="20.100000000000001" customHeight="1" x14ac:dyDescent="0.25">
      <c r="A27" s="51">
        <v>2017</v>
      </c>
      <c r="B27" s="55" t="s">
        <v>321</v>
      </c>
      <c r="C27" s="55" t="s">
        <v>262</v>
      </c>
      <c r="D27" s="52" t="s">
        <v>212</v>
      </c>
    </row>
    <row r="28" spans="1:4" s="52" customFormat="1" ht="20.100000000000001" customHeight="1" x14ac:dyDescent="0.25">
      <c r="A28" s="51"/>
      <c r="B28" s="55" t="s">
        <v>322</v>
      </c>
      <c r="C28" s="55"/>
    </row>
    <row r="29" spans="1:4" s="52" customFormat="1" ht="20.100000000000001" customHeight="1" x14ac:dyDescent="0.25">
      <c r="A29" s="51">
        <v>2018</v>
      </c>
      <c r="B29" s="55" t="s">
        <v>190</v>
      </c>
      <c r="C29" s="55" t="s">
        <v>176</v>
      </c>
      <c r="D29" s="52" t="s">
        <v>176</v>
      </c>
    </row>
    <row r="30" spans="1:4" s="52" customFormat="1" ht="20.100000000000001" customHeight="1" x14ac:dyDescent="0.25">
      <c r="A30" s="51">
        <v>2019</v>
      </c>
      <c r="B30" s="55" t="s">
        <v>323</v>
      </c>
      <c r="C30" s="55" t="s">
        <v>262</v>
      </c>
      <c r="D30" s="52" t="s">
        <v>324</v>
      </c>
    </row>
    <row r="31" spans="1:4" s="52" customFormat="1" ht="20.100000000000001" customHeight="1" x14ac:dyDescent="0.25">
      <c r="A31" s="51"/>
      <c r="B31" s="55" t="s">
        <v>325</v>
      </c>
      <c r="C31" s="55"/>
    </row>
    <row r="32" spans="1:4" s="52" customFormat="1" ht="20.100000000000001" customHeight="1" x14ac:dyDescent="0.25">
      <c r="A32" s="51">
        <f>IF(B31&gt;"",MAX(A$4:A31)+1,"")</f>
        <v>2020</v>
      </c>
      <c r="B32" s="55" t="s">
        <v>928</v>
      </c>
      <c r="C32" s="55" t="s">
        <v>262</v>
      </c>
      <c r="D32" s="55" t="s">
        <v>281</v>
      </c>
    </row>
    <row r="33" spans="1:4" s="52" customFormat="1" ht="20.100000000000001" customHeight="1" x14ac:dyDescent="0.25">
      <c r="A33" s="51">
        <f>IF(B32&gt;"",MAX(A$4:A32)+1,"")</f>
        <v>2021</v>
      </c>
      <c r="B33" s="55" t="s">
        <v>928</v>
      </c>
      <c r="C33" s="55"/>
      <c r="D33" s="55" t="s">
        <v>277</v>
      </c>
    </row>
    <row r="34" spans="1:4" s="52" customFormat="1" ht="20.100000000000001" customHeight="1" x14ac:dyDescent="0.25">
      <c r="A34" s="51">
        <f>IF(B33&gt;"",MAX(A$4:A33)+1,"")</f>
        <v>2022</v>
      </c>
      <c r="B34" s="55" t="s">
        <v>190</v>
      </c>
      <c r="C34" s="55" t="s">
        <v>172</v>
      </c>
      <c r="D34" s="55" t="s">
        <v>190</v>
      </c>
    </row>
    <row r="35" spans="1:4" s="52" customFormat="1" ht="20.100000000000001" customHeight="1" x14ac:dyDescent="0.25">
      <c r="A35" s="51">
        <f>IF(B34&gt;"",MAX(A$4:A34)+1,"")</f>
        <v>2023</v>
      </c>
      <c r="B35" s="55" t="s">
        <v>207</v>
      </c>
      <c r="C35" s="55" t="s">
        <v>178</v>
      </c>
      <c r="D35" s="55" t="s">
        <v>207</v>
      </c>
    </row>
    <row r="36" spans="1:4" s="52" customFormat="1" ht="20.100000000000001" customHeight="1" x14ac:dyDescent="0.25">
      <c r="A36" s="51">
        <f>IF(B35&gt;"",MAX(A$4:A35)+1,"")</f>
        <v>2024</v>
      </c>
      <c r="B36" s="55" t="s">
        <v>178</v>
      </c>
      <c r="C36" s="55" t="s">
        <v>197</v>
      </c>
      <c r="D36" s="55" t="s">
        <v>178</v>
      </c>
    </row>
    <row r="37" spans="1:4" s="52" customFormat="1" ht="20.100000000000001" customHeight="1" x14ac:dyDescent="0.25">
      <c r="A37" s="51">
        <f>IF(B36&gt;"",MAX(A$4:A36)+1,"")</f>
        <v>2025</v>
      </c>
      <c r="B37" s="55" t="s">
        <v>977</v>
      </c>
      <c r="C37" s="55" t="s">
        <v>178</v>
      </c>
      <c r="D37" s="55" t="s">
        <v>178</v>
      </c>
    </row>
    <row r="38" spans="1:4" s="52" customFormat="1" ht="20.100000000000001" customHeight="1" x14ac:dyDescent="0.25">
      <c r="A38" s="51">
        <f>IF(B37&gt;"",MAX(A$4:A37)+1,"")</f>
        <v>2026</v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IF(B38&gt;"",MAX(A$4:A38)+1,"")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IF(B39&gt;"",MAX(A$4:A39)+1,"")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IF(B40&gt;"",MAX(A$4:A40)+1,"")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IF(B41&gt;"",MAX(A$4:A41)+1,"")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IF(B42&gt;"",MAX(A$4:A42)+1,"")</f>
        <v/>
      </c>
      <c r="B43" s="55"/>
      <c r="C43" s="55"/>
      <c r="D43" s="55"/>
    </row>
    <row r="44" spans="1:4" s="52" customFormat="1" ht="20.100000000000001" customHeight="1" x14ac:dyDescent="0.25">
      <c r="A44" s="51" t="str">
        <f>IF(B43&gt;"",MAX(A$4:A43)+1,"")</f>
        <v/>
      </c>
      <c r="B44" s="55"/>
      <c r="C44" s="55"/>
      <c r="D44" s="55"/>
    </row>
    <row r="45" spans="1:4" s="52" customFormat="1" ht="20.100000000000001" customHeight="1" x14ac:dyDescent="0.25">
      <c r="A45" s="51" t="str">
        <f>IF(B44&gt;"",MAX(A$4:A44)+1,"")</f>
        <v/>
      </c>
      <c r="B45" s="55"/>
      <c r="C45" s="55"/>
      <c r="D45" s="55"/>
    </row>
    <row r="46" spans="1:4" s="52" customFormat="1" ht="20.100000000000001" customHeight="1" x14ac:dyDescent="0.25">
      <c r="A46" s="51" t="str">
        <f>IF(B45&gt;"",MAX(A$4:A45)+1,"")</f>
        <v/>
      </c>
      <c r="B46" s="55"/>
      <c r="C46" s="55"/>
      <c r="D46" s="55"/>
    </row>
    <row r="47" spans="1:4" s="52" customFormat="1" ht="20.100000000000001" customHeight="1" x14ac:dyDescent="0.25">
      <c r="A47" s="51" t="str">
        <f>IF(B46&gt;"",MAX(A$4:A46)+1,"")</f>
        <v/>
      </c>
      <c r="B47" s="55"/>
      <c r="C47" s="55"/>
      <c r="D47" s="55"/>
    </row>
    <row r="48" spans="1:4" s="52" customFormat="1" ht="20.100000000000001" customHeight="1" x14ac:dyDescent="0.25">
      <c r="A48" s="51" t="str">
        <f>IF(B47&gt;"",MAX(A$4:A47)+1,"")</f>
        <v/>
      </c>
      <c r="B48" s="55"/>
      <c r="C48" s="55"/>
      <c r="D48" s="55"/>
    </row>
    <row r="49" spans="1:4" s="52" customFormat="1" ht="20.100000000000001" customHeight="1" x14ac:dyDescent="0.25">
      <c r="A49" s="51" t="str">
        <f>IF(B48&gt;"",MAX(A$4:A48)+1,"")</f>
        <v/>
      </c>
      <c r="B49" s="55"/>
      <c r="C49" s="55"/>
      <c r="D49" s="55"/>
    </row>
    <row r="50" spans="1:4" s="52" customFormat="1" ht="20.100000000000001" customHeight="1" x14ac:dyDescent="0.25">
      <c r="A50" s="51" t="str">
        <f>IF(B49&gt;"",MAX(A$4:A49)+1,"")</f>
        <v/>
      </c>
      <c r="B50" s="55"/>
      <c r="C50" s="55"/>
      <c r="D50" s="55"/>
    </row>
    <row r="51" spans="1:4" s="53" customFormat="1" ht="20.100000000000001" customHeight="1" x14ac:dyDescent="0.25">
      <c r="A51" s="51"/>
      <c r="B51" s="54"/>
      <c r="C51" s="54"/>
    </row>
    <row r="52" spans="1:4" s="53" customFormat="1" ht="20.100000000000001" customHeight="1" x14ac:dyDescent="0.25">
      <c r="A52" s="51"/>
      <c r="B52" s="54"/>
      <c r="C52" s="54"/>
    </row>
    <row r="53" spans="1:4" s="52" customFormat="1" ht="20.100000000000001" customHeight="1" x14ac:dyDescent="0.25">
      <c r="A53" s="51"/>
      <c r="B53" s="55"/>
      <c r="C53" s="55"/>
    </row>
    <row r="54" spans="1:4" s="52" customFormat="1" ht="20.100000000000001" customHeight="1" x14ac:dyDescent="0.25">
      <c r="A54" s="51"/>
      <c r="B54" s="55"/>
      <c r="C54" s="55"/>
    </row>
    <row r="55" spans="1:4" s="52" customFormat="1" ht="20.100000000000001" customHeight="1" x14ac:dyDescent="0.25">
      <c r="A55" s="51"/>
      <c r="B55" s="55"/>
      <c r="C55" s="55"/>
    </row>
    <row r="56" spans="1:4" s="52" customFormat="1" ht="20.100000000000001" customHeight="1" x14ac:dyDescent="0.25">
      <c r="A56" s="51"/>
      <c r="B56" s="55"/>
      <c r="C56" s="55"/>
    </row>
    <row r="57" spans="1:4" s="52" customFormat="1" ht="20.100000000000001" customHeight="1" x14ac:dyDescent="0.25">
      <c r="A57" s="51"/>
      <c r="B57" s="55"/>
      <c r="C57" s="55"/>
    </row>
    <row r="58" spans="1:4" s="52" customFormat="1" ht="20.100000000000001" customHeight="1" x14ac:dyDescent="0.25">
      <c r="A58" s="51"/>
      <c r="B58" s="55"/>
      <c r="C58" s="55"/>
    </row>
    <row r="59" spans="1:4" s="52" customFormat="1" ht="20.100000000000001" customHeight="1" x14ac:dyDescent="0.25">
      <c r="A59" s="51"/>
      <c r="B59" s="55"/>
      <c r="C59" s="55"/>
    </row>
    <row r="60" spans="1:4" s="52" customFormat="1" ht="20.100000000000001" customHeight="1" x14ac:dyDescent="0.25">
      <c r="A60" s="51"/>
      <c r="B60" s="55"/>
      <c r="C60" s="55"/>
    </row>
    <row r="61" spans="1:4" s="52" customFormat="1" ht="20.100000000000001" customHeight="1" x14ac:dyDescent="0.25">
      <c r="A61" s="51"/>
      <c r="B61" s="55"/>
      <c r="C61" s="55"/>
    </row>
    <row r="62" spans="1:4" s="52" customFormat="1" ht="20.100000000000001" customHeight="1" x14ac:dyDescent="0.25">
      <c r="A62" s="51"/>
      <c r="B62" s="55"/>
      <c r="C62" s="55"/>
    </row>
    <row r="63" spans="1:4" s="52" customFormat="1" ht="20.100000000000001" customHeight="1" x14ac:dyDescent="0.25">
      <c r="A63" s="51"/>
      <c r="B63" s="55"/>
      <c r="C63" s="55"/>
    </row>
    <row r="64" spans="1:4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</sheetData>
  <mergeCells count="1">
    <mergeCell ref="B4:D4"/>
  </mergeCells>
  <hyperlinks>
    <hyperlink ref="C1" location="'Competitions Dashboard'!A1" display=" COMPETITIONS DASHBOARD" xr:uid="{0B2241B5-946F-4B6F-899E-A4F23FD8EE2B}"/>
    <hyperlink ref="D1" location="'Statistics Overview'!A1" display="STATISTICS OVERVIEW" xr:uid="{74DDAB82-C692-4591-A0BD-E4ECC81EED46}"/>
  </hyperlinks>
  <pageMargins left="0.7" right="0.7" top="0.75" bottom="0.75" header="0.3" footer="0.3"/>
  <pageSetup paperSize="9" scale="86" fitToHeight="0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7ADAD-6D68-4D1D-90C7-9EAF21FB0E2A}">
  <dimension ref="A1:G93"/>
  <sheetViews>
    <sheetView showGridLines="0" zoomScaleNormal="100" workbookViewId="0">
      <pane xSplit="1" ySplit="6" topLeftCell="B9" activePane="bottomRight" state="frozen"/>
      <selection activeCell="C1" sqref="C1"/>
      <selection pane="topRight" activeCell="C1" sqref="C1"/>
      <selection pane="bottomLeft" activeCell="C1" sqref="C1"/>
      <selection pane="bottomRight" activeCell="B31" sqref="B3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326</v>
      </c>
      <c r="C4" s="312"/>
      <c r="D4" s="312"/>
      <c r="E4" s="89"/>
      <c r="F4" s="89"/>
      <c r="G4" s="89"/>
    </row>
    <row r="5" spans="1:7" ht="15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52" customFormat="1" ht="20.100000000000001" customHeight="1" x14ac:dyDescent="0.25">
      <c r="A7" s="51">
        <v>2003</v>
      </c>
      <c r="B7" s="54" t="s">
        <v>327</v>
      </c>
      <c r="C7" s="55" t="s">
        <v>271</v>
      </c>
      <c r="D7" s="52" t="s">
        <v>271</v>
      </c>
    </row>
    <row r="8" spans="1:7" s="52" customFormat="1" ht="20.100000000000001" customHeight="1" x14ac:dyDescent="0.25">
      <c r="A8" s="51">
        <v>2004</v>
      </c>
      <c r="B8" s="55" t="s">
        <v>176</v>
      </c>
      <c r="C8" s="55" t="s">
        <v>271</v>
      </c>
      <c r="D8" s="52" t="s">
        <v>176</v>
      </c>
    </row>
    <row r="9" spans="1:7" s="52" customFormat="1" ht="20.100000000000001" customHeight="1" x14ac:dyDescent="0.25">
      <c r="A9" s="51">
        <v>2005</v>
      </c>
      <c r="B9" s="55" t="s">
        <v>192</v>
      </c>
      <c r="C9" s="195" t="s">
        <v>415</v>
      </c>
      <c r="D9" s="52" t="s">
        <v>192</v>
      </c>
    </row>
    <row r="10" spans="1:7" s="52" customFormat="1" ht="20.100000000000001" customHeight="1" x14ac:dyDescent="0.25">
      <c r="A10" s="51">
        <v>2006</v>
      </c>
      <c r="B10" s="55" t="s">
        <v>194</v>
      </c>
      <c r="C10" s="55" t="s">
        <v>186</v>
      </c>
      <c r="D10" s="52" t="s">
        <v>65</v>
      </c>
    </row>
    <row r="11" spans="1:7" s="52" customFormat="1" ht="20.100000000000001" customHeight="1" x14ac:dyDescent="0.25">
      <c r="A11" s="51">
        <v>2007</v>
      </c>
      <c r="B11" s="55" t="s">
        <v>214</v>
      </c>
      <c r="C11" s="55" t="s">
        <v>65</v>
      </c>
      <c r="D11" s="52" t="s">
        <v>65</v>
      </c>
    </row>
    <row r="12" spans="1:7" s="52" customFormat="1" ht="20.100000000000001" customHeight="1" x14ac:dyDescent="0.25">
      <c r="A12" s="51">
        <v>2008</v>
      </c>
      <c r="B12" s="55" t="s">
        <v>281</v>
      </c>
      <c r="C12" s="55" t="s">
        <v>186</v>
      </c>
      <c r="D12" s="52" t="s">
        <v>281</v>
      </c>
    </row>
    <row r="13" spans="1:7" s="52" customFormat="1" ht="20.100000000000001" customHeight="1" x14ac:dyDescent="0.25">
      <c r="A13" s="51">
        <v>2009</v>
      </c>
      <c r="B13" s="55" t="s">
        <v>310</v>
      </c>
      <c r="C13" s="55"/>
    </row>
    <row r="14" spans="1:7" s="52" customFormat="1" ht="20.100000000000001" customHeight="1" x14ac:dyDescent="0.25">
      <c r="A14" s="51">
        <v>2010</v>
      </c>
      <c r="B14" s="55" t="s">
        <v>251</v>
      </c>
      <c r="C14" s="55" t="s">
        <v>262</v>
      </c>
      <c r="D14" s="52" t="s">
        <v>184</v>
      </c>
    </row>
    <row r="15" spans="1:7" s="52" customFormat="1" ht="20.100000000000001" customHeight="1" x14ac:dyDescent="0.25">
      <c r="A15" s="51"/>
      <c r="B15" s="55" t="s">
        <v>328</v>
      </c>
      <c r="C15" s="55"/>
    </row>
    <row r="16" spans="1:7" s="52" customFormat="1" ht="20.100000000000001" customHeight="1" x14ac:dyDescent="0.25">
      <c r="A16" s="51">
        <v>2011</v>
      </c>
      <c r="B16" s="55" t="s">
        <v>310</v>
      </c>
    </row>
    <row r="17" spans="1:4" s="52" customFormat="1" ht="20.100000000000001" customHeight="1" x14ac:dyDescent="0.25">
      <c r="A17" s="51">
        <v>2012</v>
      </c>
      <c r="B17" s="52" t="s">
        <v>310</v>
      </c>
      <c r="C17" s="55"/>
    </row>
    <row r="18" spans="1:4" s="52" customFormat="1" ht="20.100000000000001" customHeight="1" x14ac:dyDescent="0.25">
      <c r="A18" s="51">
        <v>2013</v>
      </c>
      <c r="B18" s="52" t="s">
        <v>310</v>
      </c>
      <c r="C18" s="55"/>
    </row>
    <row r="19" spans="1:4" s="52" customFormat="1" ht="20.100000000000001" customHeight="1" x14ac:dyDescent="0.25">
      <c r="A19" s="51">
        <v>2014</v>
      </c>
      <c r="B19" s="55" t="s">
        <v>310</v>
      </c>
      <c r="C19" s="55"/>
    </row>
    <row r="20" spans="1:4" s="52" customFormat="1" ht="20.100000000000001" customHeight="1" x14ac:dyDescent="0.25">
      <c r="A20" s="51">
        <v>2015</v>
      </c>
      <c r="B20" s="55" t="s">
        <v>310</v>
      </c>
      <c r="C20" s="55"/>
    </row>
    <row r="21" spans="1:4" s="52" customFormat="1" ht="20.100000000000001" customHeight="1" x14ac:dyDescent="0.25">
      <c r="A21" s="51">
        <v>2016</v>
      </c>
      <c r="B21" s="55" t="s">
        <v>310</v>
      </c>
      <c r="C21" s="55"/>
    </row>
    <row r="22" spans="1:4" s="52" customFormat="1" ht="20.100000000000001" customHeight="1" x14ac:dyDescent="0.25">
      <c r="A22" s="51">
        <v>2017</v>
      </c>
      <c r="B22" s="55" t="s">
        <v>310</v>
      </c>
      <c r="C22" s="55"/>
    </row>
    <row r="23" spans="1:4" s="52" customFormat="1" ht="20.100000000000001" customHeight="1" x14ac:dyDescent="0.25">
      <c r="A23" s="51">
        <v>2018</v>
      </c>
      <c r="B23" s="55" t="s">
        <v>310</v>
      </c>
      <c r="C23" s="55"/>
    </row>
    <row r="24" spans="1:4" s="52" customFormat="1" ht="20.100000000000001" customHeight="1" x14ac:dyDescent="0.25">
      <c r="A24" s="51">
        <v>2019</v>
      </c>
      <c r="B24" s="52" t="s">
        <v>310</v>
      </c>
      <c r="C24" s="55"/>
    </row>
    <row r="25" spans="1:4" s="52" customFormat="1" ht="20.100000000000001" customHeight="1" x14ac:dyDescent="0.25">
      <c r="A25" s="51">
        <f>IF(B24&gt;"",MAX(A$4:A24)+1,"")</f>
        <v>2020</v>
      </c>
      <c r="B25" s="55" t="s">
        <v>310</v>
      </c>
      <c r="C25" s="55"/>
      <c r="D25" s="55"/>
    </row>
    <row r="26" spans="1:4" s="52" customFormat="1" ht="20.100000000000001" customHeight="1" x14ac:dyDescent="0.25">
      <c r="A26" s="51">
        <f>IF(B25&gt;"",MAX(A$4:A25)+1,"")</f>
        <v>2021</v>
      </c>
      <c r="B26" s="55" t="s">
        <v>310</v>
      </c>
      <c r="C26" s="55"/>
      <c r="D26" s="55"/>
    </row>
    <row r="27" spans="1:4" s="52" customFormat="1" ht="20.100000000000001" customHeight="1" x14ac:dyDescent="0.25">
      <c r="A27" s="51">
        <f>IF(B26&gt;"",MAX(A$4:A26)+1,"")</f>
        <v>2022</v>
      </c>
      <c r="B27" s="55" t="s">
        <v>310</v>
      </c>
      <c r="C27" s="55"/>
      <c r="D27" s="55"/>
    </row>
    <row r="28" spans="1:4" s="52" customFormat="1" ht="20.100000000000001" customHeight="1" x14ac:dyDescent="0.25">
      <c r="A28" s="51">
        <f>IF(B27&gt;"",MAX(A$4:A27)+1,"")</f>
        <v>2023</v>
      </c>
      <c r="B28" s="55" t="s">
        <v>310</v>
      </c>
      <c r="C28" s="55"/>
      <c r="D28" s="55"/>
    </row>
    <row r="29" spans="1:4" s="52" customFormat="1" ht="20.100000000000001" customHeight="1" x14ac:dyDescent="0.25">
      <c r="A29" s="51">
        <f>IF(B28&gt;"",MAX(A$4:A28)+1,"")</f>
        <v>2024</v>
      </c>
      <c r="B29" s="55" t="s">
        <v>310</v>
      </c>
      <c r="C29" s="55"/>
      <c r="D29" s="55"/>
    </row>
    <row r="30" spans="1:4" s="52" customFormat="1" ht="20.100000000000001" customHeight="1" x14ac:dyDescent="0.25">
      <c r="A30" s="51">
        <f>IF(B29&gt;"",MAX(A$4:A29)+1,"")</f>
        <v>2025</v>
      </c>
      <c r="B30" s="55" t="s">
        <v>310</v>
      </c>
      <c r="C30" s="55"/>
      <c r="D30" s="55"/>
    </row>
    <row r="31" spans="1:4" s="52" customFormat="1" ht="20.100000000000001" customHeight="1" x14ac:dyDescent="0.25">
      <c r="A31" s="51">
        <f>IF(B30&gt;"",MAX(A$4:A30)+1,"")</f>
        <v>2026</v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IF(B31&gt;"",MAX(A$4:A31)+1,"")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IF(B32&gt;"",MAX(A$4:A32)+1,"")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IF(B33&gt;"",MAX(A$4:A33)+1,"")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IF(B34&gt;"",MAX(A$4:A34)+1,"")</f>
        <v/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IF(B35&gt;"",MAX(A$4:A35)+1,"")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IF(B36&gt;"",MAX(A$4:A36)+1,"")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IF(B37&gt;"",MAX(A$4:A37)+1,"")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IF(B38&gt;"",MAX(A$4:A38)+1,"")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IF(B39&gt;"",MAX(A$4:A39)+1,"")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IF(B40&gt;"",MAX(A$4:A40)+1,"")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IF(B41&gt;"",MAX(A$4:A41)+1,"")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IF(B42&gt;"",MAX(A$4:A42)+1,"")</f>
        <v/>
      </c>
      <c r="B43" s="55"/>
      <c r="C43" s="55"/>
      <c r="D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3" customFormat="1" ht="20.100000000000001" customHeight="1" x14ac:dyDescent="0.25">
      <c r="A52" s="51"/>
      <c r="B52" s="54"/>
      <c r="C52" s="54"/>
    </row>
    <row r="53" spans="1:3" s="53" customFormat="1" ht="20.100000000000001" customHeight="1" x14ac:dyDescent="0.25">
      <c r="A53" s="51"/>
      <c r="B53" s="54"/>
      <c r="C53" s="54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  <row r="93" spans="1:3" x14ac:dyDescent="0.3">
      <c r="A93" s="51"/>
    </row>
  </sheetData>
  <mergeCells count="1">
    <mergeCell ref="B4:D4"/>
  </mergeCells>
  <hyperlinks>
    <hyperlink ref="C1" location="'Competitions Dashboard'!A1" display=" COMPETITIONS DASHBOARD" xr:uid="{1E2E2B58-BAAE-4B67-831C-F9E5FBAB5A1A}"/>
    <hyperlink ref="D1" location="'Statistics Overview'!A1" display="STATISTICS OVERVIEW" xr:uid="{F825BDB4-8EE5-405D-9844-717CACDFB7D6}"/>
  </hyperlinks>
  <pageMargins left="0.7" right="0.7" top="0.75" bottom="0.75" header="0.3" footer="0.3"/>
  <pageSetup paperSize="9" scale="86" orientation="portrait" r:id="rId1"/>
  <colBreaks count="1" manualBreakCount="1">
    <brk id="4" min="3" max="42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9B335-DB5F-4F3E-B95A-ECC91B408185}">
  <dimension ref="A1:G92"/>
  <sheetViews>
    <sheetView showGridLines="0" zoomScaleNormal="100" workbookViewId="0">
      <pane xSplit="1" ySplit="6" topLeftCell="B8" activePane="bottomRight" state="frozen"/>
      <selection activeCell="C1" sqref="C1"/>
      <selection pane="topRight" activeCell="C1" sqref="C1"/>
      <selection pane="bottomLeft" activeCell="C1" sqref="C1"/>
      <selection pane="bottomRight" activeCell="B30" sqref="B30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939</v>
      </c>
      <c r="C4" s="312"/>
      <c r="D4" s="312"/>
      <c r="E4" s="89"/>
      <c r="F4" s="89"/>
      <c r="G4" s="89"/>
    </row>
    <row r="5" spans="1:7" ht="15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2006</v>
      </c>
      <c r="B7" s="54" t="s">
        <v>178</v>
      </c>
      <c r="C7" s="55" t="s">
        <v>172</v>
      </c>
      <c r="D7" s="52" t="s">
        <v>178</v>
      </c>
    </row>
    <row r="8" spans="1:7" s="52" customFormat="1" ht="20.100000000000001" customHeight="1" x14ac:dyDescent="0.25">
      <c r="A8" s="51">
        <v>2007</v>
      </c>
      <c r="B8" s="55" t="s">
        <v>284</v>
      </c>
      <c r="C8" s="55" t="s">
        <v>194</v>
      </c>
      <c r="D8" s="52" t="s">
        <v>284</v>
      </c>
    </row>
    <row r="9" spans="1:7" s="52" customFormat="1" ht="20.100000000000001" customHeight="1" x14ac:dyDescent="0.25">
      <c r="A9" s="51">
        <v>2008</v>
      </c>
      <c r="B9" s="55" t="s">
        <v>194</v>
      </c>
      <c r="C9" s="55" t="s">
        <v>190</v>
      </c>
      <c r="D9" s="52" t="s">
        <v>194</v>
      </c>
    </row>
    <row r="10" spans="1:7" s="52" customFormat="1" ht="20.100000000000001" customHeight="1" x14ac:dyDescent="0.25">
      <c r="A10" s="51">
        <v>2009</v>
      </c>
      <c r="B10" s="55" t="s">
        <v>172</v>
      </c>
      <c r="C10" s="55" t="s">
        <v>203</v>
      </c>
      <c r="D10" s="52" t="s">
        <v>190</v>
      </c>
    </row>
    <row r="11" spans="1:7" s="52" customFormat="1" ht="20.100000000000001" customHeight="1" x14ac:dyDescent="0.25">
      <c r="A11" s="51">
        <v>2010</v>
      </c>
      <c r="B11" s="55" t="s">
        <v>329</v>
      </c>
      <c r="C11" s="55" t="s">
        <v>262</v>
      </c>
      <c r="D11" s="52" t="s">
        <v>192</v>
      </c>
    </row>
    <row r="12" spans="1:7" s="52" customFormat="1" ht="20.100000000000001" customHeight="1" x14ac:dyDescent="0.25">
      <c r="A12" s="51"/>
      <c r="B12" s="55" t="s">
        <v>249</v>
      </c>
      <c r="C12" s="55"/>
    </row>
    <row r="13" spans="1:7" s="52" customFormat="1" ht="20.100000000000001" customHeight="1" x14ac:dyDescent="0.25">
      <c r="A13" s="51">
        <v>2011</v>
      </c>
      <c r="B13" s="55" t="s">
        <v>194</v>
      </c>
      <c r="C13" s="55" t="s">
        <v>281</v>
      </c>
      <c r="D13" s="52" t="s">
        <v>194</v>
      </c>
    </row>
    <row r="14" spans="1:7" s="52" customFormat="1" ht="20.100000000000001" customHeight="1" x14ac:dyDescent="0.25">
      <c r="A14" s="51">
        <v>2012</v>
      </c>
      <c r="B14" s="55" t="s">
        <v>281</v>
      </c>
      <c r="C14" s="55" t="s">
        <v>172</v>
      </c>
      <c r="D14" s="52" t="s">
        <v>281</v>
      </c>
    </row>
    <row r="15" spans="1:7" s="52" customFormat="1" ht="20.100000000000001" customHeight="1" x14ac:dyDescent="0.25">
      <c r="A15" s="51">
        <v>2013</v>
      </c>
      <c r="B15" s="55" t="s">
        <v>330</v>
      </c>
      <c r="C15" s="52" t="s">
        <v>262</v>
      </c>
      <c r="D15" s="52" t="s">
        <v>331</v>
      </c>
    </row>
    <row r="16" spans="1:7" s="52" customFormat="1" ht="20.100000000000001" customHeight="1" x14ac:dyDescent="0.25">
      <c r="A16" s="51"/>
      <c r="B16" s="55" t="s">
        <v>250</v>
      </c>
      <c r="C16" s="55"/>
    </row>
    <row r="17" spans="1:4" s="52" customFormat="1" ht="20.100000000000001" customHeight="1" x14ac:dyDescent="0.25">
      <c r="A17" s="51">
        <v>2014</v>
      </c>
      <c r="B17" s="52" t="s">
        <v>317</v>
      </c>
      <c r="C17" s="55" t="s">
        <v>176</v>
      </c>
      <c r="D17" s="52" t="s">
        <v>317</v>
      </c>
    </row>
    <row r="18" spans="1:4" s="52" customFormat="1" ht="20.100000000000001" customHeight="1" x14ac:dyDescent="0.25">
      <c r="A18" s="51">
        <v>2015</v>
      </c>
      <c r="B18" s="52" t="s">
        <v>310</v>
      </c>
      <c r="C18" s="55"/>
    </row>
    <row r="19" spans="1:4" s="52" customFormat="1" ht="20.100000000000001" customHeight="1" x14ac:dyDescent="0.25">
      <c r="A19" s="51">
        <v>2016</v>
      </c>
      <c r="B19" s="55" t="s">
        <v>310</v>
      </c>
      <c r="C19" s="55"/>
    </row>
    <row r="20" spans="1:4" s="52" customFormat="1" ht="20.100000000000001" customHeight="1" x14ac:dyDescent="0.25">
      <c r="A20" s="51">
        <v>2017</v>
      </c>
      <c r="B20" s="55" t="s">
        <v>310</v>
      </c>
      <c r="C20" s="55"/>
    </row>
    <row r="21" spans="1:4" s="52" customFormat="1" ht="20.100000000000001" customHeight="1" x14ac:dyDescent="0.25">
      <c r="A21" s="51">
        <v>2018</v>
      </c>
      <c r="B21" s="55" t="s">
        <v>310</v>
      </c>
      <c r="C21" s="55"/>
    </row>
    <row r="22" spans="1:4" s="52" customFormat="1" ht="20.100000000000001" customHeight="1" x14ac:dyDescent="0.25">
      <c r="A22" s="51">
        <v>2019</v>
      </c>
      <c r="B22" s="55" t="s">
        <v>310</v>
      </c>
      <c r="C22" s="55"/>
      <c r="D22" s="55"/>
    </row>
    <row r="23" spans="1:4" s="52" customFormat="1" ht="20.100000000000001" customHeight="1" x14ac:dyDescent="0.25">
      <c r="A23" s="51">
        <f>IF(B22&gt;"",MAX(A$4:A22)+1,"")</f>
        <v>2020</v>
      </c>
      <c r="B23" s="55" t="s">
        <v>310</v>
      </c>
      <c r="C23" s="55"/>
      <c r="D23" s="55"/>
    </row>
    <row r="24" spans="1:4" s="52" customFormat="1" ht="20.100000000000001" customHeight="1" x14ac:dyDescent="0.25">
      <c r="A24" s="51">
        <f>IF(B23&gt;"",MAX(A$4:A23)+1,"")</f>
        <v>2021</v>
      </c>
      <c r="B24" s="55" t="s">
        <v>957</v>
      </c>
      <c r="C24" s="55"/>
      <c r="D24" s="55" t="s">
        <v>172</v>
      </c>
    </row>
    <row r="25" spans="1:4" s="52" customFormat="1" ht="20.100000000000001" customHeight="1" x14ac:dyDescent="0.25">
      <c r="A25" s="51">
        <f>IF(B24&gt;"",MAX(A$4:A24)+1,"")</f>
        <v>2022</v>
      </c>
      <c r="B25" s="55" t="s">
        <v>915</v>
      </c>
      <c r="C25" s="55"/>
      <c r="D25" s="55" t="s">
        <v>65</v>
      </c>
    </row>
    <row r="26" spans="1:4" s="52" customFormat="1" ht="20.100000000000001" customHeight="1" x14ac:dyDescent="0.25">
      <c r="A26" s="51"/>
      <c r="B26" s="55" t="s">
        <v>329</v>
      </c>
      <c r="C26" s="55"/>
      <c r="D26" s="55"/>
    </row>
    <row r="27" spans="1:4" s="52" customFormat="1" ht="20.100000000000001" customHeight="1" x14ac:dyDescent="0.25">
      <c r="A27" s="51">
        <f>IF(B26&gt;"",MAX(A$4:A26)+1,"")</f>
        <v>2023</v>
      </c>
      <c r="B27" s="55" t="s">
        <v>178</v>
      </c>
      <c r="C27" s="55" t="s">
        <v>207</v>
      </c>
      <c r="D27" s="55" t="s">
        <v>178</v>
      </c>
    </row>
    <row r="28" spans="1:4" s="52" customFormat="1" ht="20.100000000000001" customHeight="1" x14ac:dyDescent="0.25">
      <c r="A28" s="51">
        <f>IF(B27&gt;"",MAX(A$4:A27)+1,"")</f>
        <v>2024</v>
      </c>
      <c r="B28" s="55" t="s">
        <v>194</v>
      </c>
      <c r="C28" s="55" t="s">
        <v>176</v>
      </c>
      <c r="D28" s="55" t="s">
        <v>977</v>
      </c>
    </row>
    <row r="29" spans="1:4" s="52" customFormat="1" ht="20.100000000000001" customHeight="1" x14ac:dyDescent="0.25">
      <c r="A29" s="51">
        <f>IF(B28&gt;"",MAX(A$4:A28)+1,"")</f>
        <v>2025</v>
      </c>
      <c r="B29" s="55" t="s">
        <v>1040</v>
      </c>
      <c r="C29" s="55" t="s">
        <v>1041</v>
      </c>
      <c r="D29" s="55" t="s">
        <v>1040</v>
      </c>
    </row>
    <row r="30" spans="1:4" s="52" customFormat="1" ht="20.100000000000001" customHeight="1" x14ac:dyDescent="0.25">
      <c r="A30" s="51">
        <f>IF(B29&gt;"",MAX(A$4:A29)+1,"")</f>
        <v>2026</v>
      </c>
      <c r="B30" s="55"/>
      <c r="C30" s="55"/>
      <c r="D30" s="55"/>
    </row>
    <row r="31" spans="1:4" s="52" customFormat="1" ht="20.100000000000001" customHeight="1" x14ac:dyDescent="0.25">
      <c r="A31" s="51" t="str">
        <f>IF(B30&gt;"",MAX(A$4:A30)+1,"")</f>
        <v/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IF(B31&gt;"",MAX(A$4:A31)+1,"")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IF(B32&gt;"",MAX(A$4:A32)+1,"")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IF(B33&gt;"",MAX(A$4:A33)+1,"")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IF(B34&gt;"",MAX(A$4:A34)+1,"")</f>
        <v/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IF(B35&gt;"",MAX(A$4:A35)+1,"")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IF(B36&gt;"",MAX(A$4:A36)+1,"")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IF(B37&gt;"",MAX(A$4:A37)+1,"")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IF(B38&gt;"",MAX(A$4:A38)+1,"")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IF(B39&gt;"",MAX(A$4:A39)+1,"")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IF(B40&gt;"",MAX(A$4:A40)+1,"")</f>
        <v/>
      </c>
      <c r="B41" s="55"/>
      <c r="C41" s="55"/>
      <c r="D41" s="55"/>
    </row>
    <row r="42" spans="1:4" s="52" customFormat="1" ht="20.100000000000001" customHeight="1" x14ac:dyDescent="0.25">
      <c r="A42" s="51"/>
      <c r="B42" s="55"/>
      <c r="C42" s="55"/>
    </row>
    <row r="43" spans="1:4" s="52" customFormat="1" ht="20.100000000000001" customHeight="1" x14ac:dyDescent="0.25">
      <c r="A43" s="51"/>
      <c r="B43" s="55"/>
      <c r="C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3" customFormat="1" ht="20.100000000000001" customHeight="1" x14ac:dyDescent="0.25">
      <c r="A51" s="51"/>
      <c r="B51" s="55"/>
      <c r="C51" s="54"/>
    </row>
    <row r="52" spans="1:3" s="53" customFormat="1" ht="20.100000000000001" customHeight="1" x14ac:dyDescent="0.25">
      <c r="A52" s="51"/>
      <c r="B52" s="54"/>
      <c r="C52" s="54"/>
    </row>
    <row r="53" spans="1:3" s="52" customFormat="1" ht="20.100000000000001" customHeight="1" x14ac:dyDescent="0.25">
      <c r="A53" s="51"/>
      <c r="B53" s="54"/>
      <c r="C53" s="55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x14ac:dyDescent="0.3">
      <c r="A92" s="51"/>
      <c r="B92" s="55"/>
    </row>
  </sheetData>
  <mergeCells count="1">
    <mergeCell ref="B4:D4"/>
  </mergeCells>
  <hyperlinks>
    <hyperlink ref="C1" location="'Competitions Dashboard'!A1" display=" COMPETITIONS DASHBOARD" xr:uid="{38A46143-6C40-4F42-B4F1-B109EEC503E4}"/>
    <hyperlink ref="D1" location="'Statistics Overview'!A1" display="STATISTICS OVERVIEW" xr:uid="{07FCAE14-B8B0-4326-8659-C31D9B2E6193}"/>
  </hyperlinks>
  <pageMargins left="0.7" right="0.7" top="0.75" bottom="0.75" header="0.3" footer="0.3"/>
  <pageSetup paperSize="9" scale="86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BC835-B313-43C6-975D-84A040AD3E94}">
  <dimension ref="A1:G92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B21" sqref="B2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332</v>
      </c>
      <c r="C4" s="312"/>
      <c r="D4" s="312"/>
      <c r="E4" s="89"/>
      <c r="F4" s="89"/>
      <c r="G4" s="89"/>
    </row>
    <row r="5" spans="1:7" ht="15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2012</v>
      </c>
      <c r="B7" s="54" t="s">
        <v>172</v>
      </c>
      <c r="C7" s="55" t="s">
        <v>176</v>
      </c>
      <c r="D7" s="52" t="s">
        <v>172</v>
      </c>
    </row>
    <row r="8" spans="1:7" s="52" customFormat="1" ht="20.100000000000001" customHeight="1" x14ac:dyDescent="0.25">
      <c r="A8" s="51">
        <v>2013</v>
      </c>
      <c r="B8" s="55" t="s">
        <v>310</v>
      </c>
      <c r="C8" s="55"/>
    </row>
    <row r="9" spans="1:7" s="52" customFormat="1" ht="20.100000000000001" customHeight="1" x14ac:dyDescent="0.25">
      <c r="A9" s="51">
        <v>2014</v>
      </c>
      <c r="B9" s="55" t="s">
        <v>310</v>
      </c>
      <c r="C9" s="55"/>
    </row>
    <row r="10" spans="1:7" s="52" customFormat="1" ht="20.100000000000001" customHeight="1" x14ac:dyDescent="0.25">
      <c r="A10" s="51">
        <v>2015</v>
      </c>
      <c r="B10" s="55" t="s">
        <v>310</v>
      </c>
      <c r="C10" s="55"/>
    </row>
    <row r="11" spans="1:7" s="52" customFormat="1" ht="20.100000000000001" customHeight="1" x14ac:dyDescent="0.25">
      <c r="A11" s="51">
        <v>2016</v>
      </c>
      <c r="B11" s="55" t="s">
        <v>310</v>
      </c>
      <c r="C11" s="55"/>
    </row>
    <row r="12" spans="1:7" s="52" customFormat="1" ht="20.100000000000001" customHeight="1" x14ac:dyDescent="0.25">
      <c r="A12" s="51">
        <v>2017</v>
      </c>
      <c r="B12" s="55" t="s">
        <v>310</v>
      </c>
      <c r="C12" s="55"/>
    </row>
    <row r="13" spans="1:7" s="52" customFormat="1" ht="20.100000000000001" customHeight="1" x14ac:dyDescent="0.25">
      <c r="A13" s="51">
        <v>2018</v>
      </c>
      <c r="B13" s="55" t="s">
        <v>310</v>
      </c>
      <c r="C13" s="55"/>
    </row>
    <row r="14" spans="1:7" s="52" customFormat="1" ht="20.100000000000001" customHeight="1" x14ac:dyDescent="0.25">
      <c r="A14" s="51">
        <v>2019</v>
      </c>
      <c r="B14" s="55" t="s">
        <v>310</v>
      </c>
      <c r="C14" s="55"/>
      <c r="D14" s="55"/>
    </row>
    <row r="15" spans="1:7" s="52" customFormat="1" ht="20.100000000000001" customHeight="1" x14ac:dyDescent="0.25">
      <c r="A15" s="51">
        <f>IF(B14&gt;"",MAX(A$4:A14)+1,"")</f>
        <v>2020</v>
      </c>
      <c r="B15" s="55" t="s">
        <v>310</v>
      </c>
      <c r="C15" s="55"/>
      <c r="D15" s="55"/>
    </row>
    <row r="16" spans="1:7" s="52" customFormat="1" ht="20.100000000000001" customHeight="1" x14ac:dyDescent="0.25">
      <c r="A16" s="51">
        <f>IF(B15&gt;"",MAX(A$4:A15)+1,"")</f>
        <v>2021</v>
      </c>
      <c r="B16" s="55" t="s">
        <v>310</v>
      </c>
      <c r="C16" s="55"/>
      <c r="D16" s="55"/>
    </row>
    <row r="17" spans="1:4" s="52" customFormat="1" ht="20.100000000000001" customHeight="1" x14ac:dyDescent="0.25">
      <c r="A17" s="51">
        <f>IF(B16&gt;"",MAX(A$4:A16)+1,"")</f>
        <v>2022</v>
      </c>
      <c r="B17" s="55" t="s">
        <v>310</v>
      </c>
      <c r="C17" s="55"/>
      <c r="D17" s="55"/>
    </row>
    <row r="18" spans="1:4" s="52" customFormat="1" ht="20.100000000000001" customHeight="1" x14ac:dyDescent="0.25">
      <c r="A18" s="51">
        <f>IF(B17&gt;"",MAX(A$4:A17)+1,"")</f>
        <v>2023</v>
      </c>
      <c r="B18" s="55" t="s">
        <v>310</v>
      </c>
      <c r="C18" s="55"/>
      <c r="D18" s="55"/>
    </row>
    <row r="19" spans="1:4" s="52" customFormat="1" ht="20.100000000000001" customHeight="1" x14ac:dyDescent="0.25">
      <c r="A19" s="51">
        <f>IF(B18&gt;"",MAX(A$4:A18)+1,"")</f>
        <v>2024</v>
      </c>
      <c r="B19" s="55" t="s">
        <v>310</v>
      </c>
      <c r="C19" s="55"/>
      <c r="D19" s="55"/>
    </row>
    <row r="20" spans="1:4" s="52" customFormat="1" ht="20.100000000000001" customHeight="1" x14ac:dyDescent="0.25">
      <c r="A20" s="51">
        <f>IF(B19&gt;"",MAX(A$4:A19)+1,"")</f>
        <v>2025</v>
      </c>
      <c r="B20" s="55" t="s">
        <v>310</v>
      </c>
      <c r="C20" s="55"/>
      <c r="D20" s="55"/>
    </row>
    <row r="21" spans="1:4" s="52" customFormat="1" ht="20.100000000000001" customHeight="1" x14ac:dyDescent="0.25">
      <c r="A21" s="51">
        <f>IF(B20&gt;"",MAX(A$4:A20)+1,"")</f>
        <v>2026</v>
      </c>
      <c r="B21" s="55"/>
      <c r="C21" s="55"/>
      <c r="D21" s="55"/>
    </row>
    <row r="22" spans="1:4" s="52" customFormat="1" ht="20.100000000000001" customHeight="1" x14ac:dyDescent="0.25">
      <c r="A22" s="51" t="str">
        <f>IF(B21&gt;"",MAX(A$4:A21)+1,"")</f>
        <v/>
      </c>
      <c r="B22" s="55"/>
      <c r="C22" s="55"/>
      <c r="D22" s="55"/>
    </row>
    <row r="23" spans="1:4" s="52" customFormat="1" ht="20.100000000000001" customHeight="1" x14ac:dyDescent="0.25">
      <c r="A23" s="51" t="str">
        <f>IF(B22&gt;"",MAX(A$4:A22)+1,"")</f>
        <v/>
      </c>
      <c r="B23" s="55"/>
      <c r="C23" s="55"/>
      <c r="D23" s="55"/>
    </row>
    <row r="24" spans="1:4" s="52" customFormat="1" ht="20.100000000000001" customHeight="1" x14ac:dyDescent="0.25">
      <c r="A24" s="51" t="str">
        <f>IF(B23&gt;"",MAX(A$4:A23)+1,"")</f>
        <v/>
      </c>
      <c r="B24" s="55"/>
      <c r="C24" s="55"/>
      <c r="D24" s="55"/>
    </row>
    <row r="25" spans="1:4" s="52" customFormat="1" ht="20.100000000000001" customHeight="1" x14ac:dyDescent="0.25">
      <c r="A25" s="51" t="str">
        <f>IF(B24&gt;"",MAX(A$4:A24)+1,"")</f>
        <v/>
      </c>
      <c r="B25" s="55"/>
      <c r="C25" s="55"/>
      <c r="D25" s="55"/>
    </row>
    <row r="26" spans="1:4" s="52" customFormat="1" ht="20.100000000000001" customHeight="1" x14ac:dyDescent="0.25">
      <c r="A26" s="51" t="str">
        <f>IF(B25&gt;"",MAX(A$4:A25)+1,"")</f>
        <v/>
      </c>
      <c r="B26" s="55"/>
      <c r="C26" s="55"/>
      <c r="D26" s="55"/>
    </row>
    <row r="27" spans="1:4" s="52" customFormat="1" ht="20.100000000000001" customHeight="1" x14ac:dyDescent="0.25">
      <c r="A27" s="51" t="str">
        <f>IF(B26&gt;"",MAX(A$4:A26)+1,"")</f>
        <v/>
      </c>
      <c r="B27" s="55"/>
      <c r="C27" s="55"/>
      <c r="D27" s="55"/>
    </row>
    <row r="28" spans="1:4" s="52" customFormat="1" ht="20.100000000000001" customHeight="1" x14ac:dyDescent="0.25">
      <c r="A28" s="51" t="str">
        <f>IF(B27&gt;"",MAX(A$4:A27)+1,"")</f>
        <v/>
      </c>
      <c r="B28" s="55"/>
      <c r="C28" s="55"/>
      <c r="D28" s="55"/>
    </row>
    <row r="29" spans="1:4" s="52" customFormat="1" ht="20.100000000000001" customHeight="1" x14ac:dyDescent="0.25">
      <c r="A29" s="51" t="str">
        <f>IF(B28&gt;"",MAX(A$4:A28)+1,"")</f>
        <v/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IF(B29&gt;"",MAX(A$4:A29)+1,"")</f>
        <v/>
      </c>
      <c r="B30" s="55"/>
      <c r="C30" s="55"/>
      <c r="D30" s="55"/>
    </row>
    <row r="31" spans="1:4" s="52" customFormat="1" ht="20.100000000000001" customHeight="1" x14ac:dyDescent="0.25">
      <c r="A31" s="51" t="str">
        <f>IF(B30&gt;"",MAX(A$4:A30)+1,"")</f>
        <v/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IF(B31&gt;"",MAX(A$4:A31)+1,"")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IF(B32&gt;"",MAX(A$4:A32)+1,"")</f>
        <v/>
      </c>
      <c r="B33" s="55"/>
      <c r="C33" s="55"/>
      <c r="D33" s="55"/>
    </row>
    <row r="34" spans="1:4" s="52" customFormat="1" ht="20.100000000000001" customHeight="1" x14ac:dyDescent="0.25">
      <c r="A34" s="51"/>
      <c r="B34" s="55"/>
      <c r="C34" s="55"/>
    </row>
    <row r="35" spans="1:4" s="52" customFormat="1" ht="20.100000000000001" customHeight="1" x14ac:dyDescent="0.25">
      <c r="A35" s="51"/>
      <c r="B35" s="55"/>
      <c r="C35" s="55"/>
    </row>
    <row r="36" spans="1:4" s="52" customFormat="1" ht="20.100000000000001" customHeight="1" x14ac:dyDescent="0.25">
      <c r="A36" s="51"/>
      <c r="B36" s="55"/>
      <c r="C36" s="55"/>
    </row>
    <row r="37" spans="1:4" s="52" customFormat="1" ht="20.100000000000001" customHeight="1" x14ac:dyDescent="0.25">
      <c r="A37" s="51"/>
      <c r="B37" s="55"/>
      <c r="C37" s="55"/>
    </row>
    <row r="38" spans="1:4" s="52" customFormat="1" ht="20.100000000000001" customHeight="1" x14ac:dyDescent="0.25">
      <c r="A38" s="51"/>
      <c r="B38" s="55"/>
      <c r="C38" s="55"/>
    </row>
    <row r="39" spans="1:4" s="52" customFormat="1" ht="20.100000000000001" customHeight="1" x14ac:dyDescent="0.25">
      <c r="A39" s="51"/>
      <c r="B39" s="55"/>
      <c r="C39" s="55"/>
    </row>
    <row r="40" spans="1:4" s="52" customFormat="1" ht="20.100000000000001" customHeight="1" x14ac:dyDescent="0.25">
      <c r="A40" s="51"/>
      <c r="B40" s="55"/>
      <c r="C40" s="55"/>
    </row>
    <row r="41" spans="1:4" s="52" customFormat="1" ht="20.100000000000001" customHeight="1" x14ac:dyDescent="0.25">
      <c r="A41" s="51"/>
      <c r="B41" s="55"/>
      <c r="C41" s="55"/>
    </row>
    <row r="42" spans="1:4" s="52" customFormat="1" ht="20.100000000000001" customHeight="1" x14ac:dyDescent="0.25">
      <c r="A42" s="51"/>
      <c r="B42" s="55"/>
      <c r="C42" s="55"/>
    </row>
    <row r="43" spans="1:4" s="52" customFormat="1" ht="20.100000000000001" customHeight="1" x14ac:dyDescent="0.25">
      <c r="A43" s="51"/>
      <c r="B43" s="55"/>
      <c r="C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3" customFormat="1" ht="20.100000000000001" customHeight="1" x14ac:dyDescent="0.25">
      <c r="A51" s="51"/>
      <c r="B51" s="55"/>
      <c r="C51" s="54"/>
    </row>
    <row r="52" spans="1:3" s="53" customFormat="1" ht="20.100000000000001" customHeight="1" x14ac:dyDescent="0.25">
      <c r="A52" s="51"/>
      <c r="B52" s="54"/>
      <c r="C52" s="54"/>
    </row>
    <row r="53" spans="1:3" s="52" customFormat="1" ht="20.100000000000001" customHeight="1" x14ac:dyDescent="0.25">
      <c r="A53" s="51"/>
      <c r="B53" s="54"/>
      <c r="C53" s="55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x14ac:dyDescent="0.3">
      <c r="A92" s="51"/>
      <c r="B92" s="55"/>
    </row>
  </sheetData>
  <mergeCells count="1">
    <mergeCell ref="B4:D4"/>
  </mergeCells>
  <hyperlinks>
    <hyperlink ref="C1" location="'Competitions Dashboard'!A1" display=" COMPETITIONS DASHBOARD" xr:uid="{A3B00E0C-EDE5-4BE3-B04E-149367435D86}"/>
    <hyperlink ref="D1" location="'Statistics Overview'!A1" display="STATISTICS OVERVIEW" xr:uid="{937BCDD3-9580-49D8-93AD-A8F322070984}"/>
  </hyperlinks>
  <pageMargins left="0.7" right="0.7" top="0.75" bottom="0.75" header="0.3" footer="0.3"/>
  <pageSetup paperSize="9" scale="86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4AAF7-2C26-438E-9BA1-1E693547F896}">
  <sheetPr>
    <pageSetUpPr fitToPage="1"/>
  </sheetPr>
  <dimension ref="A1:G91"/>
  <sheetViews>
    <sheetView showGridLines="0" zoomScaleNormal="100" workbookViewId="0">
      <pane xSplit="1" ySplit="6" topLeftCell="B24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6" width="9.140625" style="48" customWidth="1"/>
    <col min="7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30" customHeight="1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940</v>
      </c>
      <c r="C4" s="316"/>
      <c r="D4" s="316"/>
      <c r="E4" s="89"/>
      <c r="F4" s="89"/>
      <c r="G4" s="89"/>
    </row>
    <row r="5" spans="1:7" ht="15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1999</v>
      </c>
      <c r="B7" s="54" t="s">
        <v>178</v>
      </c>
      <c r="C7" s="55"/>
      <c r="D7" s="52" t="s">
        <v>271</v>
      </c>
    </row>
    <row r="8" spans="1:7" s="52" customFormat="1" ht="20.100000000000001" customHeight="1" x14ac:dyDescent="0.25">
      <c r="A8" s="51">
        <v>2000</v>
      </c>
      <c r="B8" s="55" t="s">
        <v>263</v>
      </c>
      <c r="C8" s="55"/>
      <c r="D8" s="52" t="s">
        <v>263</v>
      </c>
    </row>
    <row r="9" spans="1:7" s="52" customFormat="1" ht="20.100000000000001" customHeight="1" x14ac:dyDescent="0.25">
      <c r="A9" s="51">
        <v>2001</v>
      </c>
      <c r="B9" s="55" t="s">
        <v>322</v>
      </c>
      <c r="C9" s="55"/>
      <c r="D9" s="52" t="s">
        <v>263</v>
      </c>
    </row>
    <row r="10" spans="1:7" s="52" customFormat="1" ht="20.100000000000001" customHeight="1" x14ac:dyDescent="0.25">
      <c r="A10" s="51"/>
      <c r="B10" s="55" t="s">
        <v>319</v>
      </c>
      <c r="C10" s="55"/>
    </row>
    <row r="11" spans="1:7" s="52" customFormat="1" ht="20.100000000000001" customHeight="1" x14ac:dyDescent="0.25">
      <c r="A11" s="51">
        <v>2002</v>
      </c>
      <c r="B11" s="55" t="s">
        <v>194</v>
      </c>
      <c r="C11" s="55"/>
      <c r="D11" s="52" t="s">
        <v>186</v>
      </c>
    </row>
    <row r="12" spans="1:7" s="52" customFormat="1" ht="20.100000000000001" customHeight="1" x14ac:dyDescent="0.25">
      <c r="A12" s="51">
        <v>2003</v>
      </c>
      <c r="B12" s="55" t="s">
        <v>172</v>
      </c>
      <c r="C12" s="55" t="s">
        <v>194</v>
      </c>
      <c r="D12" s="52" t="s">
        <v>172</v>
      </c>
    </row>
    <row r="13" spans="1:7" s="52" customFormat="1" ht="20.100000000000001" customHeight="1" x14ac:dyDescent="0.25">
      <c r="A13" s="51">
        <v>2004</v>
      </c>
      <c r="B13" s="55" t="s">
        <v>214</v>
      </c>
      <c r="C13" s="55" t="s">
        <v>284</v>
      </c>
      <c r="D13" s="52" t="s">
        <v>214</v>
      </c>
    </row>
    <row r="14" spans="1:7" s="52" customFormat="1" ht="20.100000000000001" customHeight="1" x14ac:dyDescent="0.25">
      <c r="A14" s="51">
        <v>2005</v>
      </c>
      <c r="B14" s="55" t="s">
        <v>319</v>
      </c>
      <c r="C14" s="55"/>
      <c r="D14" s="52" t="s">
        <v>172</v>
      </c>
    </row>
    <row r="15" spans="1:7" s="52" customFormat="1" ht="20.100000000000001" customHeight="1" x14ac:dyDescent="0.25">
      <c r="A15" s="51"/>
      <c r="B15" s="55" t="s">
        <v>333</v>
      </c>
      <c r="C15" s="55"/>
    </row>
    <row r="16" spans="1:7" s="52" customFormat="1" ht="20.100000000000001" customHeight="1" x14ac:dyDescent="0.25">
      <c r="A16" s="51">
        <v>2006</v>
      </c>
      <c r="B16" s="55" t="s">
        <v>172</v>
      </c>
      <c r="C16" s="52" t="s">
        <v>284</v>
      </c>
      <c r="D16" s="52" t="s">
        <v>172</v>
      </c>
    </row>
    <row r="17" spans="1:4" s="52" customFormat="1" ht="20.100000000000001" customHeight="1" x14ac:dyDescent="0.25">
      <c r="A17" s="51">
        <v>2007</v>
      </c>
      <c r="B17" s="52" t="s">
        <v>194</v>
      </c>
      <c r="C17" s="55" t="s">
        <v>172</v>
      </c>
      <c r="D17" s="52" t="s">
        <v>194</v>
      </c>
    </row>
    <row r="18" spans="1:4" s="52" customFormat="1" ht="20.100000000000001" customHeight="1" x14ac:dyDescent="0.25">
      <c r="A18" s="51">
        <v>2008</v>
      </c>
      <c r="B18" s="52" t="s">
        <v>203</v>
      </c>
      <c r="C18" s="55" t="s">
        <v>190</v>
      </c>
      <c r="D18" s="52" t="s">
        <v>203</v>
      </c>
    </row>
    <row r="19" spans="1:4" s="52" customFormat="1" ht="20.100000000000001" customHeight="1" x14ac:dyDescent="0.25">
      <c r="A19" s="51">
        <v>2009</v>
      </c>
      <c r="B19" s="55" t="s">
        <v>186</v>
      </c>
      <c r="C19" s="55" t="s">
        <v>194</v>
      </c>
      <c r="D19" s="52" t="s">
        <v>194</v>
      </c>
    </row>
    <row r="20" spans="1:4" s="52" customFormat="1" ht="20.100000000000001" customHeight="1" x14ac:dyDescent="0.25">
      <c r="A20" s="51">
        <v>2010</v>
      </c>
      <c r="B20" s="55" t="s">
        <v>194</v>
      </c>
      <c r="C20" s="55" t="s">
        <v>188</v>
      </c>
      <c r="D20" s="52" t="s">
        <v>194</v>
      </c>
    </row>
    <row r="21" spans="1:4" s="52" customFormat="1" ht="20.100000000000001" customHeight="1" x14ac:dyDescent="0.25">
      <c r="A21" s="51">
        <v>2011</v>
      </c>
      <c r="B21" s="55" t="s">
        <v>205</v>
      </c>
      <c r="C21" s="55" t="s">
        <v>172</v>
      </c>
      <c r="D21" s="52" t="s">
        <v>205</v>
      </c>
    </row>
    <row r="22" spans="1:4" s="52" customFormat="1" ht="20.100000000000001" customHeight="1" x14ac:dyDescent="0.25">
      <c r="A22" s="51">
        <v>2012</v>
      </c>
      <c r="B22" s="55" t="s">
        <v>320</v>
      </c>
      <c r="C22" s="55"/>
      <c r="D22" s="55"/>
    </row>
    <row r="23" spans="1:4" s="52" customFormat="1" ht="20.100000000000001" customHeight="1" x14ac:dyDescent="0.25">
      <c r="A23" s="51">
        <v>2013</v>
      </c>
      <c r="B23" s="55" t="s">
        <v>320</v>
      </c>
      <c r="C23" s="55"/>
      <c r="D23" s="55"/>
    </row>
    <row r="24" spans="1:4" s="52" customFormat="1" ht="20.100000000000001" customHeight="1" x14ac:dyDescent="0.25">
      <c r="A24" s="51">
        <v>2014</v>
      </c>
      <c r="B24" s="55" t="s">
        <v>320</v>
      </c>
      <c r="C24" s="55"/>
      <c r="D24" s="55"/>
    </row>
    <row r="25" spans="1:4" s="52" customFormat="1" ht="20.100000000000001" customHeight="1" x14ac:dyDescent="0.25">
      <c r="A25" s="51">
        <v>2015</v>
      </c>
      <c r="B25" s="55" t="s">
        <v>334</v>
      </c>
      <c r="C25" s="55" t="s">
        <v>335</v>
      </c>
      <c r="D25" s="52" t="s">
        <v>335</v>
      </c>
    </row>
    <row r="26" spans="1:4" s="52" customFormat="1" ht="20.100000000000001" customHeight="1" x14ac:dyDescent="0.25">
      <c r="A26" s="51">
        <v>2016</v>
      </c>
      <c r="B26" s="55" t="s">
        <v>335</v>
      </c>
      <c r="C26" s="55" t="s">
        <v>176</v>
      </c>
      <c r="D26" s="52" t="s">
        <v>335</v>
      </c>
    </row>
    <row r="27" spans="1:4" s="52" customFormat="1" ht="20.100000000000001" customHeight="1" x14ac:dyDescent="0.25">
      <c r="A27" s="51">
        <v>2017</v>
      </c>
      <c r="B27" s="55" t="s">
        <v>190</v>
      </c>
      <c r="C27" s="55" t="s">
        <v>263</v>
      </c>
      <c r="D27" s="52" t="s">
        <v>263</v>
      </c>
    </row>
    <row r="28" spans="1:4" s="52" customFormat="1" ht="20.100000000000001" customHeight="1" x14ac:dyDescent="0.25">
      <c r="A28" s="51">
        <v>2018</v>
      </c>
      <c r="B28" s="55" t="s">
        <v>190</v>
      </c>
      <c r="C28" s="55" t="s">
        <v>174</v>
      </c>
      <c r="D28" s="52" t="s">
        <v>174</v>
      </c>
    </row>
    <row r="29" spans="1:4" s="52" customFormat="1" ht="20.100000000000001" customHeight="1" x14ac:dyDescent="0.25">
      <c r="A29" s="51">
        <v>2019</v>
      </c>
      <c r="B29" s="55" t="s">
        <v>277</v>
      </c>
      <c r="C29" s="55" t="s">
        <v>197</v>
      </c>
      <c r="D29" s="52" t="s">
        <v>277</v>
      </c>
    </row>
    <row r="30" spans="1:4" s="52" customFormat="1" ht="20.100000000000001" customHeight="1" x14ac:dyDescent="0.25">
      <c r="A30" s="51">
        <f>IF(B29&gt;"",MAX(A$2:A29)+1,"")</f>
        <v>2020</v>
      </c>
      <c r="B30" s="55" t="s">
        <v>928</v>
      </c>
      <c r="C30" s="55"/>
      <c r="D30" s="55" t="s">
        <v>172</v>
      </c>
    </row>
    <row r="31" spans="1:4" s="52" customFormat="1" ht="20.100000000000001" customHeight="1" x14ac:dyDescent="0.25">
      <c r="A31" s="51">
        <f>IF(B30&gt;"",MAX(A$2:A30)+1,"")</f>
        <v>2021</v>
      </c>
      <c r="B31" s="55" t="s">
        <v>928</v>
      </c>
      <c r="C31" s="55"/>
      <c r="D31" s="55" t="s">
        <v>207</v>
      </c>
    </row>
    <row r="32" spans="1:4" s="52" customFormat="1" ht="20.100000000000001" customHeight="1" x14ac:dyDescent="0.25">
      <c r="A32" s="51">
        <f>IF(B31&gt;"",MAX(A$2:A31)+1,"")</f>
        <v>2022</v>
      </c>
      <c r="B32" s="55" t="s">
        <v>178</v>
      </c>
      <c r="C32" s="55" t="s">
        <v>190</v>
      </c>
      <c r="D32" s="55" t="s">
        <v>178</v>
      </c>
    </row>
    <row r="33" spans="1:4" s="52" customFormat="1" ht="20.100000000000001" customHeight="1" x14ac:dyDescent="0.25">
      <c r="A33" s="51">
        <f>IF(B32&gt;"",MAX(A$2:A32)+1,"")</f>
        <v>2023</v>
      </c>
      <c r="B33" s="55" t="s">
        <v>178</v>
      </c>
      <c r="C33" s="55" t="s">
        <v>194</v>
      </c>
      <c r="D33" s="55" t="s">
        <v>178</v>
      </c>
    </row>
    <row r="34" spans="1:4" s="52" customFormat="1" ht="20.100000000000001" customHeight="1" x14ac:dyDescent="0.25">
      <c r="A34" s="51">
        <f>IF(B33&gt;"",MAX(A$2:A33)+1,"")</f>
        <v>2024</v>
      </c>
      <c r="B34" s="55" t="s">
        <v>328</v>
      </c>
      <c r="C34" s="55"/>
      <c r="D34" s="55" t="s">
        <v>1013</v>
      </c>
    </row>
    <row r="35" spans="1:4" s="52" customFormat="1" ht="20.100000000000001" customHeight="1" x14ac:dyDescent="0.25">
      <c r="A35" s="51"/>
      <c r="B35" s="55" t="s">
        <v>1014</v>
      </c>
      <c r="C35" s="55"/>
      <c r="D35" s="55"/>
    </row>
    <row r="36" spans="1:4" s="52" customFormat="1" ht="20.100000000000001" customHeight="1" x14ac:dyDescent="0.25">
      <c r="A36" s="51">
        <f>IF(B35&gt;"",MAX(A$2:A35)+1,"")</f>
        <v>2025</v>
      </c>
      <c r="B36" s="55" t="s">
        <v>197</v>
      </c>
      <c r="C36" s="55" t="s">
        <v>172</v>
      </c>
      <c r="D36" s="55" t="s">
        <v>197</v>
      </c>
    </row>
    <row r="37" spans="1:4" s="52" customFormat="1" ht="20.100000000000001" customHeight="1" x14ac:dyDescent="0.25">
      <c r="A37" s="51">
        <f>IF(B36&gt;"",MAX(A$2:A36)+1,"")</f>
        <v>2026</v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IF(B37&gt;"",MAX(A$2:A37)+1,"")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IF(B38&gt;"",MAX(A$2:A38)+1,"")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IF(B39&gt;"",MAX(A$2:A39)+1,"")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IF(B40&gt;"",MAX(A$2:A40)+1,"")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IF(B41&gt;"",MAX(A$2:A41)+1,"")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IF(B42&gt;"",MAX(A$2:A42)+1,"")</f>
        <v/>
      </c>
      <c r="B43" s="55"/>
      <c r="C43" s="55"/>
      <c r="D43" s="55"/>
    </row>
    <row r="44" spans="1:4" s="52" customFormat="1" ht="20.100000000000001" customHeight="1" x14ac:dyDescent="0.25">
      <c r="A44" s="51" t="str">
        <f>IF(B43&gt;"",MAX(A$2:A43)+1,"")</f>
        <v/>
      </c>
      <c r="B44" s="55"/>
      <c r="C44" s="55"/>
      <c r="D44" s="55"/>
    </row>
    <row r="45" spans="1:4" s="52" customFormat="1" ht="20.100000000000001" customHeight="1" x14ac:dyDescent="0.25">
      <c r="A45" s="51" t="str">
        <f>IF(B44&gt;"",MAX(A$2:A44)+1,"")</f>
        <v/>
      </c>
      <c r="B45" s="55"/>
      <c r="C45" s="55"/>
      <c r="D45" s="55"/>
    </row>
    <row r="46" spans="1:4" s="52" customFormat="1" ht="20.100000000000001" customHeight="1" x14ac:dyDescent="0.25">
      <c r="A46" s="51" t="str">
        <f>IF(B45&gt;"",MAX(A$2:A45)+1,"")</f>
        <v/>
      </c>
      <c r="B46" s="55"/>
      <c r="C46" s="55"/>
      <c r="D46" s="55"/>
    </row>
    <row r="47" spans="1:4" s="52" customFormat="1" ht="20.100000000000001" customHeight="1" x14ac:dyDescent="0.25">
      <c r="A47" s="51" t="str">
        <f>IF(B46&gt;"",MAX(A$2:A46)+1,"")</f>
        <v/>
      </c>
      <c r="B47" s="55"/>
      <c r="C47" s="55"/>
      <c r="D47" s="55"/>
    </row>
    <row r="48" spans="1:4" s="52" customFormat="1" ht="20.100000000000001" customHeight="1" x14ac:dyDescent="0.25">
      <c r="A48" s="51" t="str">
        <f>IF(B47&gt;"",MAX(A$2:A47)+1,"")</f>
        <v/>
      </c>
      <c r="B48" s="55"/>
      <c r="C48" s="55"/>
      <c r="D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3" customFormat="1" ht="20.100000000000001" customHeight="1" x14ac:dyDescent="0.25">
      <c r="A51" s="51"/>
      <c r="B51" s="54"/>
      <c r="C51" s="54"/>
    </row>
    <row r="52" spans="1:3" s="53" customFormat="1" ht="20.100000000000001" customHeight="1" x14ac:dyDescent="0.25">
      <c r="A52" s="51"/>
      <c r="B52" s="54"/>
      <c r="C52" s="54"/>
    </row>
    <row r="53" spans="1:3" s="52" customFormat="1" ht="20.100000000000001" customHeight="1" x14ac:dyDescent="0.25">
      <c r="A53" s="51"/>
      <c r="B53" s="55"/>
      <c r="C53" s="55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</sheetData>
  <mergeCells count="1">
    <mergeCell ref="B4:D4"/>
  </mergeCells>
  <hyperlinks>
    <hyperlink ref="C1" location="'Competitions Dashboard'!A1" display=" COMPETITIONS DASHBOARD" xr:uid="{FB7A3260-CC43-4C3B-AF17-A87A792C4B81}"/>
    <hyperlink ref="D1" location="'Statistics Overview'!A1" display="STATISTICS OVERVIEW" xr:uid="{F33E40B1-52AE-4354-91A6-3FEF2746486F}"/>
  </hyperlinks>
  <pageMargins left="0.7" right="0.7" top="0.75" bottom="0.75" header="0.3" footer="0.3"/>
  <pageSetup paperSize="9" scale="86" fitToHeight="0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E9182-F596-4173-BAC2-F9E9F5641924}">
  <dimension ref="A1:G92"/>
  <sheetViews>
    <sheetView showGridLines="0" zoomScaleNormal="100" workbookViewId="0">
      <pane xSplit="1" ySplit="6" topLeftCell="B24" activePane="bottomRight" state="frozen"/>
      <selection activeCell="C1" sqref="C1"/>
      <selection pane="topRight" activeCell="C1" sqref="C1"/>
      <selection pane="bottomLeft" activeCell="C1" sqref="C1"/>
      <selection pane="bottomRight" activeCell="B31" sqref="B3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336</v>
      </c>
      <c r="C4" s="312"/>
      <c r="D4" s="312"/>
      <c r="E4" s="89"/>
      <c r="F4" s="89"/>
      <c r="G4" s="89"/>
    </row>
    <row r="5" spans="1:7" ht="15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2003</v>
      </c>
      <c r="B7" s="54" t="s">
        <v>192</v>
      </c>
      <c r="C7" s="55" t="s">
        <v>176</v>
      </c>
      <c r="D7" s="48" t="s">
        <v>205</v>
      </c>
    </row>
    <row r="8" spans="1:7" s="52" customFormat="1" ht="20.100000000000001" customHeight="1" x14ac:dyDescent="0.25">
      <c r="A8" s="51">
        <v>2004</v>
      </c>
      <c r="B8" s="55" t="s">
        <v>205</v>
      </c>
      <c r="C8" s="55" t="s">
        <v>178</v>
      </c>
      <c r="D8" s="52" t="s">
        <v>178</v>
      </c>
    </row>
    <row r="9" spans="1:7" s="52" customFormat="1" ht="20.100000000000001" customHeight="1" x14ac:dyDescent="0.25">
      <c r="A9" s="51">
        <v>2005</v>
      </c>
      <c r="B9" s="55" t="s">
        <v>337</v>
      </c>
      <c r="C9" s="55" t="s">
        <v>262</v>
      </c>
      <c r="D9" s="52" t="s">
        <v>186</v>
      </c>
    </row>
    <row r="10" spans="1:7" s="52" customFormat="1" ht="20.100000000000001" customHeight="1" x14ac:dyDescent="0.25">
      <c r="A10" s="51"/>
      <c r="B10" s="55" t="s">
        <v>250</v>
      </c>
      <c r="C10" s="55"/>
    </row>
    <row r="11" spans="1:7" s="52" customFormat="1" ht="20.100000000000001" customHeight="1" x14ac:dyDescent="0.25">
      <c r="A11" s="51">
        <v>2006</v>
      </c>
      <c r="B11" s="55" t="s">
        <v>178</v>
      </c>
      <c r="C11" s="55" t="s">
        <v>176</v>
      </c>
      <c r="D11" s="52" t="s">
        <v>178</v>
      </c>
    </row>
    <row r="12" spans="1:7" s="52" customFormat="1" ht="20.100000000000001" customHeight="1" x14ac:dyDescent="0.25">
      <c r="A12" s="51">
        <v>2007</v>
      </c>
      <c r="B12" s="55" t="s">
        <v>214</v>
      </c>
      <c r="C12" s="55" t="s">
        <v>192</v>
      </c>
      <c r="D12" s="52" t="s">
        <v>214</v>
      </c>
    </row>
    <row r="13" spans="1:7" s="52" customFormat="1" ht="20.100000000000001" customHeight="1" x14ac:dyDescent="0.25">
      <c r="A13" s="51">
        <v>2008</v>
      </c>
      <c r="B13" s="55" t="s">
        <v>172</v>
      </c>
      <c r="C13" s="55" t="s">
        <v>176</v>
      </c>
      <c r="D13" s="52" t="s">
        <v>176</v>
      </c>
    </row>
    <row r="14" spans="1:7" s="52" customFormat="1" ht="20.100000000000001" customHeight="1" x14ac:dyDescent="0.25">
      <c r="A14" s="51">
        <v>2009</v>
      </c>
      <c r="B14" s="55" t="s">
        <v>338</v>
      </c>
      <c r="C14" s="55" t="s">
        <v>339</v>
      </c>
      <c r="D14" s="52" t="s">
        <v>338</v>
      </c>
    </row>
    <row r="15" spans="1:7" s="52" customFormat="1" ht="20.100000000000001" customHeight="1" x14ac:dyDescent="0.25">
      <c r="A15" s="51">
        <v>2010</v>
      </c>
      <c r="B15" s="55" t="s">
        <v>205</v>
      </c>
      <c r="C15" s="55" t="s">
        <v>194</v>
      </c>
      <c r="D15" s="52" t="s">
        <v>205</v>
      </c>
    </row>
    <row r="16" spans="1:7" s="52" customFormat="1" ht="20.100000000000001" customHeight="1" x14ac:dyDescent="0.25">
      <c r="A16" s="51">
        <v>2011</v>
      </c>
      <c r="B16" s="55" t="s">
        <v>310</v>
      </c>
    </row>
    <row r="17" spans="1:4" s="52" customFormat="1" ht="20.100000000000001" customHeight="1" x14ac:dyDescent="0.25">
      <c r="A17" s="51">
        <v>2012</v>
      </c>
      <c r="B17" s="52" t="s">
        <v>310</v>
      </c>
      <c r="C17" s="55"/>
    </row>
    <row r="18" spans="1:4" s="52" customFormat="1" ht="20.100000000000001" customHeight="1" x14ac:dyDescent="0.25">
      <c r="A18" s="51">
        <v>2013</v>
      </c>
      <c r="B18" s="52" t="s">
        <v>310</v>
      </c>
      <c r="C18" s="55"/>
    </row>
    <row r="19" spans="1:4" s="52" customFormat="1" ht="20.100000000000001" customHeight="1" x14ac:dyDescent="0.25">
      <c r="A19" s="51">
        <v>2014</v>
      </c>
      <c r="B19" s="55" t="s">
        <v>310</v>
      </c>
      <c r="C19" s="55"/>
    </row>
    <row r="20" spans="1:4" s="52" customFormat="1" ht="20.100000000000001" customHeight="1" x14ac:dyDescent="0.25">
      <c r="A20" s="51">
        <v>2015</v>
      </c>
      <c r="B20" s="55" t="s">
        <v>310</v>
      </c>
      <c r="C20" s="55"/>
    </row>
    <row r="21" spans="1:4" s="52" customFormat="1" ht="20.100000000000001" customHeight="1" x14ac:dyDescent="0.25">
      <c r="A21" s="51">
        <v>2016</v>
      </c>
      <c r="B21" s="55" t="s">
        <v>310</v>
      </c>
      <c r="C21" s="55"/>
    </row>
    <row r="22" spans="1:4" s="52" customFormat="1" ht="20.100000000000001" customHeight="1" x14ac:dyDescent="0.25">
      <c r="A22" s="51">
        <v>2017</v>
      </c>
      <c r="B22" s="55" t="s">
        <v>310</v>
      </c>
      <c r="C22" s="55"/>
      <c r="D22" s="55"/>
    </row>
    <row r="23" spans="1:4" s="52" customFormat="1" ht="20.100000000000001" customHeight="1" x14ac:dyDescent="0.25">
      <c r="A23" s="51">
        <v>2018</v>
      </c>
      <c r="B23" s="55" t="s">
        <v>310</v>
      </c>
      <c r="C23" s="55"/>
      <c r="D23" s="55"/>
    </row>
    <row r="24" spans="1:4" s="52" customFormat="1" ht="20.100000000000001" customHeight="1" x14ac:dyDescent="0.25">
      <c r="A24" s="51">
        <v>2019</v>
      </c>
      <c r="B24" s="55" t="s">
        <v>310</v>
      </c>
      <c r="C24" s="55"/>
      <c r="D24" s="55"/>
    </row>
    <row r="25" spans="1:4" s="52" customFormat="1" ht="20.100000000000001" customHeight="1" x14ac:dyDescent="0.25">
      <c r="A25" s="51">
        <f>IF(B24&gt;"",MAX(A$4:A24)+1,"")</f>
        <v>2020</v>
      </c>
      <c r="B25" s="55" t="s">
        <v>310</v>
      </c>
      <c r="C25" s="55"/>
      <c r="D25" s="55"/>
    </row>
    <row r="26" spans="1:4" s="52" customFormat="1" ht="20.100000000000001" customHeight="1" x14ac:dyDescent="0.25">
      <c r="A26" s="51">
        <f>IF(B25&gt;"",MAX(A$4:A25)+1,"")</f>
        <v>2021</v>
      </c>
      <c r="B26" s="55" t="s">
        <v>310</v>
      </c>
      <c r="C26" s="55"/>
      <c r="D26" s="55"/>
    </row>
    <row r="27" spans="1:4" s="52" customFormat="1" ht="20.100000000000001" customHeight="1" x14ac:dyDescent="0.25">
      <c r="A27" s="51">
        <f>IF(B26&gt;"",MAX(A$4:A26)+1,"")</f>
        <v>2022</v>
      </c>
      <c r="B27" s="55" t="s">
        <v>310</v>
      </c>
      <c r="C27" s="55"/>
      <c r="D27" s="55"/>
    </row>
    <row r="28" spans="1:4" s="52" customFormat="1" ht="20.100000000000001" customHeight="1" x14ac:dyDescent="0.25">
      <c r="A28" s="51">
        <f>IF(B27&gt;"",MAX(A$4:A27)+1,"")</f>
        <v>2023</v>
      </c>
      <c r="B28" s="55" t="s">
        <v>310</v>
      </c>
      <c r="C28" s="55"/>
      <c r="D28" s="55"/>
    </row>
    <row r="29" spans="1:4" s="52" customFormat="1" ht="20.100000000000001" customHeight="1" x14ac:dyDescent="0.25">
      <c r="A29" s="51">
        <f>IF(B28&gt;"",MAX(A$4:A28)+1,"")</f>
        <v>2024</v>
      </c>
      <c r="B29" s="55" t="s">
        <v>310</v>
      </c>
      <c r="C29" s="55"/>
      <c r="D29" s="55"/>
    </row>
    <row r="30" spans="1:4" s="52" customFormat="1" ht="20.100000000000001" customHeight="1" x14ac:dyDescent="0.25">
      <c r="A30" s="51">
        <f>IF(B29&gt;"",MAX(A$4:A29)+1,"")</f>
        <v>2025</v>
      </c>
      <c r="B30" s="55" t="s">
        <v>310</v>
      </c>
      <c r="C30" s="55"/>
      <c r="D30" s="55"/>
    </row>
    <row r="31" spans="1:4" s="52" customFormat="1" ht="20.100000000000001" customHeight="1" x14ac:dyDescent="0.25">
      <c r="A31" s="51">
        <f>IF(B30&gt;"",MAX(A$4:A30)+1,"")</f>
        <v>2026</v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IF(B31&gt;"",MAX(A$4:A31)+1,"")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IF(B32&gt;"",MAX(A$4:A32)+1,"")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IF(B33&gt;"",MAX(A$4:A33)+1,"")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IF(B34&gt;"",MAX(A$4:A34)+1,"")</f>
        <v/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IF(B35&gt;"",MAX(A$4:A35)+1,"")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IF(B36&gt;"",MAX(A$4:A36)+1,"")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IF(B37&gt;"",MAX(A$4:A37)+1,"")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IF(B38&gt;"",MAX(A$4:A38)+1,"")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IF(B39&gt;"",MAX(A$4:A39)+1,"")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IF(B40&gt;"",MAX(A$4:A40)+1,"")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IF(B41&gt;"",MAX(A$4:A41)+1,"")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IF(B42&gt;"",MAX(A$4:A42)+1,"")</f>
        <v/>
      </c>
      <c r="B43" s="55"/>
      <c r="C43" s="55"/>
      <c r="D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3" customFormat="1" ht="20.100000000000001" customHeight="1" x14ac:dyDescent="0.25">
      <c r="A51" s="51"/>
      <c r="B51" s="54"/>
      <c r="C51" s="54"/>
    </row>
    <row r="52" spans="1:3" s="53" customFormat="1" ht="20.100000000000001" customHeight="1" x14ac:dyDescent="0.25">
      <c r="A52" s="51"/>
      <c r="B52" s="54"/>
      <c r="C52" s="54"/>
    </row>
    <row r="53" spans="1:3" s="52" customFormat="1" ht="20.100000000000001" customHeight="1" x14ac:dyDescent="0.25">
      <c r="A53" s="51"/>
      <c r="B53" s="55"/>
      <c r="C53" s="55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x14ac:dyDescent="0.3">
      <c r="A92" s="51"/>
    </row>
  </sheetData>
  <mergeCells count="1">
    <mergeCell ref="B4:D4"/>
  </mergeCells>
  <hyperlinks>
    <hyperlink ref="C1" location="'Competitions Dashboard'!A1" display=" COMPETITIONS DASHBOARD" xr:uid="{DF830D29-A866-437B-9157-4547C4F56F9F}"/>
    <hyperlink ref="D1" location="'Statistics Overview'!A1" display="STATISTICS OVERVIEW" xr:uid="{85EE8885-5FF5-497A-8D2A-D4CF0AC16244}"/>
  </hyperlinks>
  <pageMargins left="0.7" right="0.7" top="0.75" bottom="0.75" header="0.3" footer="0.3"/>
  <pageSetup paperSize="9" scale="8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CB6A3-B94E-433F-A13F-A9624F053E2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6491F-85A8-4CB6-9AB8-C57D92CFC346}">
  <sheetPr>
    <pageSetUpPr fitToPage="1"/>
  </sheetPr>
  <dimension ref="A1:G119"/>
  <sheetViews>
    <sheetView showGridLines="0" zoomScaleNormal="100" workbookViewId="0">
      <pane xSplit="1" ySplit="6" topLeftCell="B65" activePane="bottomRight" state="frozen"/>
      <selection activeCell="C1" sqref="C1"/>
      <selection pane="topRight" activeCell="C1" sqref="C1"/>
      <selection pane="bottomLeft" activeCell="C1" sqref="C1"/>
      <selection pane="bottomRight" activeCell="B82" sqref="B82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340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1952</v>
      </c>
      <c r="B7" s="104"/>
      <c r="C7" s="104"/>
      <c r="D7" s="104" t="s">
        <v>260</v>
      </c>
      <c r="E7" s="50"/>
      <c r="F7" s="50"/>
      <c r="G7" s="50"/>
    </row>
    <row r="8" spans="1:7" ht="20.100000000000001" customHeight="1" x14ac:dyDescent="0.3">
      <c r="A8" s="51">
        <v>1953</v>
      </c>
      <c r="B8" s="104"/>
      <c r="C8" s="104"/>
      <c r="E8" s="50"/>
      <c r="F8" s="50"/>
      <c r="G8" s="50"/>
    </row>
    <row r="9" spans="1:7" ht="20.100000000000001" customHeight="1" x14ac:dyDescent="0.3">
      <c r="A9" s="51">
        <v>1954</v>
      </c>
      <c r="B9" s="104"/>
      <c r="C9" s="104"/>
      <c r="E9" s="50"/>
      <c r="F9" s="50"/>
      <c r="G9" s="50"/>
    </row>
    <row r="10" spans="1:7" ht="20.100000000000001" customHeight="1" x14ac:dyDescent="0.3">
      <c r="A10" s="51">
        <v>1955</v>
      </c>
      <c r="B10" s="104"/>
      <c r="C10" s="104"/>
      <c r="E10" s="50"/>
      <c r="F10" s="50"/>
      <c r="G10" s="50"/>
    </row>
    <row r="11" spans="1:7" ht="20.100000000000001" customHeight="1" x14ac:dyDescent="0.3">
      <c r="A11" s="51">
        <v>1956</v>
      </c>
      <c r="B11" s="104"/>
      <c r="C11" s="104"/>
      <c r="D11" s="104" t="s">
        <v>341</v>
      </c>
      <c r="E11" s="50"/>
      <c r="F11" s="50"/>
      <c r="G11" s="50"/>
    </row>
    <row r="12" spans="1:7" ht="20.100000000000001" customHeight="1" x14ac:dyDescent="0.3">
      <c r="A12" s="51">
        <v>1957</v>
      </c>
      <c r="B12" s="104"/>
      <c r="C12" s="104"/>
      <c r="D12" s="104" t="s">
        <v>342</v>
      </c>
      <c r="E12" s="50"/>
      <c r="F12" s="50"/>
      <c r="G12" s="50"/>
    </row>
    <row r="13" spans="1:7" ht="20.100000000000001" customHeight="1" x14ac:dyDescent="0.3">
      <c r="A13" s="51">
        <v>1958</v>
      </c>
      <c r="B13" s="104"/>
      <c r="C13" s="104"/>
      <c r="E13" s="50"/>
      <c r="F13" s="50"/>
      <c r="G13" s="50"/>
    </row>
    <row r="14" spans="1:7" ht="20.100000000000001" customHeight="1" x14ac:dyDescent="0.3">
      <c r="A14" s="51">
        <v>1959</v>
      </c>
      <c r="B14" s="104"/>
      <c r="C14" s="104"/>
      <c r="E14" s="50"/>
      <c r="F14" s="50"/>
      <c r="G14" s="50"/>
    </row>
    <row r="15" spans="1:7" ht="20.100000000000001" customHeight="1" x14ac:dyDescent="0.3">
      <c r="A15" s="51">
        <v>1960</v>
      </c>
      <c r="B15" s="104"/>
      <c r="C15" s="104"/>
      <c r="D15" s="104" t="s">
        <v>224</v>
      </c>
      <c r="E15" s="50"/>
      <c r="F15" s="50"/>
      <c r="G15" s="50"/>
    </row>
    <row r="16" spans="1:7" ht="20.100000000000001" customHeight="1" x14ac:dyDescent="0.3">
      <c r="A16" s="51">
        <v>1961</v>
      </c>
      <c r="B16" s="104"/>
      <c r="C16" s="104"/>
      <c r="E16" s="50"/>
      <c r="F16" s="50"/>
      <c r="G16" s="50"/>
    </row>
    <row r="17" spans="1:7" ht="20.100000000000001" customHeight="1" x14ac:dyDescent="0.3">
      <c r="A17" s="51">
        <v>1962</v>
      </c>
      <c r="B17" s="104"/>
      <c r="C17" s="104"/>
      <c r="D17" s="104" t="s">
        <v>224</v>
      </c>
      <c r="E17" s="50"/>
      <c r="F17" s="50"/>
      <c r="G17" s="50"/>
    </row>
    <row r="18" spans="1:7" ht="20.100000000000001" customHeight="1" x14ac:dyDescent="0.3">
      <c r="A18" s="51">
        <v>1963</v>
      </c>
      <c r="B18" s="104"/>
      <c r="C18" s="104"/>
      <c r="D18" s="104" t="s">
        <v>260</v>
      </c>
      <c r="E18" s="50"/>
      <c r="F18" s="50"/>
      <c r="G18" s="50"/>
    </row>
    <row r="19" spans="1:7" ht="20.100000000000001" customHeight="1" x14ac:dyDescent="0.3">
      <c r="A19" s="51">
        <v>1964</v>
      </c>
      <c r="B19" s="104"/>
      <c r="C19" s="104"/>
      <c r="D19" s="52" t="s">
        <v>343</v>
      </c>
      <c r="E19" s="50"/>
      <c r="F19" s="50"/>
      <c r="G19" s="50"/>
    </row>
    <row r="20" spans="1:7" ht="20.100000000000001" customHeight="1" x14ac:dyDescent="0.3">
      <c r="A20" s="51">
        <v>1965</v>
      </c>
      <c r="B20" s="104"/>
      <c r="C20" s="104"/>
      <c r="D20" s="104" t="s">
        <v>194</v>
      </c>
      <c r="E20" s="50"/>
      <c r="F20" s="50"/>
      <c r="G20" s="50"/>
    </row>
    <row r="21" spans="1:7" ht="20.100000000000001" customHeight="1" x14ac:dyDescent="0.3">
      <c r="A21" s="51">
        <v>1966</v>
      </c>
      <c r="B21" s="104"/>
      <c r="C21" s="104"/>
      <c r="D21" s="104" t="s">
        <v>194</v>
      </c>
      <c r="E21" s="50"/>
      <c r="F21" s="50"/>
      <c r="G21" s="50"/>
    </row>
    <row r="22" spans="1:7" ht="20.100000000000001" customHeight="1" x14ac:dyDescent="0.3">
      <c r="A22" s="51">
        <v>1967</v>
      </c>
      <c r="B22" s="104"/>
      <c r="C22" s="104"/>
      <c r="D22" s="104" t="s">
        <v>186</v>
      </c>
      <c r="E22" s="50"/>
      <c r="F22" s="50"/>
      <c r="G22" s="50"/>
    </row>
    <row r="23" spans="1:7" ht="20.100000000000001" customHeight="1" x14ac:dyDescent="0.3">
      <c r="A23" s="51">
        <v>1968</v>
      </c>
      <c r="B23" s="104"/>
      <c r="C23" s="104"/>
      <c r="D23" s="104" t="s">
        <v>186</v>
      </c>
      <c r="E23" s="50"/>
      <c r="F23" s="50"/>
      <c r="G23" s="50"/>
    </row>
    <row r="24" spans="1:7" ht="20.100000000000001" customHeight="1" x14ac:dyDescent="0.3">
      <c r="A24" s="51">
        <v>1969</v>
      </c>
      <c r="B24" s="104"/>
      <c r="C24" s="104"/>
      <c r="D24" s="104"/>
      <c r="E24" s="50"/>
      <c r="F24" s="50"/>
      <c r="G24" s="50"/>
    </row>
    <row r="25" spans="1:7" ht="20.100000000000001" customHeight="1" x14ac:dyDescent="0.3">
      <c r="A25" s="51">
        <v>1970</v>
      </c>
      <c r="B25" s="104"/>
      <c r="C25" s="104"/>
      <c r="D25" s="104"/>
      <c r="E25" s="50"/>
      <c r="F25" s="50"/>
      <c r="G25" s="50"/>
    </row>
    <row r="26" spans="1:7" ht="20.100000000000001" customHeight="1" x14ac:dyDescent="0.3">
      <c r="A26" s="51">
        <v>1971</v>
      </c>
      <c r="B26" s="104"/>
      <c r="C26" s="104"/>
      <c r="D26" s="104"/>
      <c r="E26" s="50"/>
      <c r="F26" s="50"/>
      <c r="G26" s="50"/>
    </row>
    <row r="27" spans="1:7" ht="20.100000000000001" customHeight="1" x14ac:dyDescent="0.3">
      <c r="A27" s="51">
        <v>1972</v>
      </c>
      <c r="B27" s="104"/>
      <c r="C27" s="104"/>
      <c r="D27" s="104" t="s">
        <v>192</v>
      </c>
      <c r="E27" s="50"/>
      <c r="F27" s="50"/>
      <c r="G27" s="50"/>
    </row>
    <row r="28" spans="1:7" ht="20.100000000000001" customHeight="1" x14ac:dyDescent="0.3">
      <c r="A28" s="51">
        <v>1973</v>
      </c>
      <c r="B28" s="104"/>
      <c r="C28" s="104"/>
      <c r="D28" s="104" t="s">
        <v>184</v>
      </c>
      <c r="E28" s="50"/>
      <c r="F28" s="50"/>
      <c r="G28" s="50"/>
    </row>
    <row r="29" spans="1:7" ht="20.100000000000001" customHeight="1" x14ac:dyDescent="0.3">
      <c r="A29" s="51">
        <v>1974</v>
      </c>
      <c r="B29" s="104"/>
      <c r="C29" s="104"/>
      <c r="D29" s="104"/>
      <c r="E29" s="50"/>
      <c r="F29" s="50"/>
      <c r="G29" s="50"/>
    </row>
    <row r="30" spans="1:7" ht="20.100000000000001" customHeight="1" x14ac:dyDescent="0.3">
      <c r="A30" s="51">
        <v>1975</v>
      </c>
      <c r="B30" s="104"/>
      <c r="C30" s="104"/>
      <c r="D30" s="104" t="s">
        <v>192</v>
      </c>
      <c r="E30" s="50"/>
      <c r="F30" s="50"/>
      <c r="G30" s="50"/>
    </row>
    <row r="31" spans="1:7" ht="20.100000000000001" customHeight="1" x14ac:dyDescent="0.3">
      <c r="A31" s="51">
        <v>1976</v>
      </c>
      <c r="B31" s="104"/>
      <c r="C31" s="104"/>
      <c r="D31" s="104" t="s">
        <v>339</v>
      </c>
      <c r="E31" s="50"/>
      <c r="F31" s="50"/>
      <c r="G31" s="50"/>
    </row>
    <row r="32" spans="1:7" ht="20.100000000000001" customHeight="1" x14ac:dyDescent="0.3">
      <c r="A32" s="51">
        <v>1977</v>
      </c>
      <c r="B32" s="104"/>
      <c r="C32" s="104"/>
      <c r="D32" s="104"/>
      <c r="E32" s="50"/>
      <c r="F32" s="50"/>
      <c r="G32" s="50"/>
    </row>
    <row r="33" spans="1:7" ht="20.100000000000001" customHeight="1" x14ac:dyDescent="0.3">
      <c r="A33" s="51">
        <v>1978</v>
      </c>
      <c r="B33" s="104" t="s">
        <v>192</v>
      </c>
      <c r="C33" s="104"/>
      <c r="D33" s="104"/>
      <c r="E33" s="50"/>
      <c r="F33" s="50"/>
      <c r="G33" s="50"/>
    </row>
    <row r="34" spans="1:7" ht="20.100000000000001" customHeight="1" x14ac:dyDescent="0.3">
      <c r="A34" s="51">
        <v>1979</v>
      </c>
      <c r="B34" s="54"/>
      <c r="C34" s="55"/>
      <c r="D34" s="52" t="s">
        <v>194</v>
      </c>
    </row>
    <row r="35" spans="1:7" s="52" customFormat="1" ht="20.100000000000001" customHeight="1" x14ac:dyDescent="0.25">
      <c r="A35" s="51">
        <v>1980</v>
      </c>
      <c r="B35" s="55"/>
      <c r="C35" s="55"/>
      <c r="D35" s="52" t="s">
        <v>194</v>
      </c>
    </row>
    <row r="36" spans="1:7" s="52" customFormat="1" ht="20.100000000000001" customHeight="1" x14ac:dyDescent="0.25">
      <c r="A36" s="51">
        <v>1981</v>
      </c>
      <c r="B36" s="55"/>
      <c r="C36" s="55"/>
      <c r="D36" s="52" t="s">
        <v>344</v>
      </c>
    </row>
    <row r="37" spans="1:7" s="52" customFormat="1" ht="20.100000000000001" customHeight="1" x14ac:dyDescent="0.25">
      <c r="A37" s="51">
        <v>1982</v>
      </c>
      <c r="B37" s="55" t="s">
        <v>184</v>
      </c>
      <c r="C37" s="55"/>
      <c r="D37" s="52" t="s">
        <v>194</v>
      </c>
    </row>
    <row r="38" spans="1:7" s="52" customFormat="1" ht="20.100000000000001" customHeight="1" x14ac:dyDescent="0.25">
      <c r="A38" s="51">
        <v>1983</v>
      </c>
      <c r="B38" s="55" t="s">
        <v>184</v>
      </c>
      <c r="C38" s="55"/>
      <c r="D38" s="52" t="s">
        <v>184</v>
      </c>
    </row>
    <row r="39" spans="1:7" s="52" customFormat="1" ht="20.100000000000001" customHeight="1" x14ac:dyDescent="0.25">
      <c r="A39" s="51">
        <v>1984</v>
      </c>
      <c r="B39" s="55" t="s">
        <v>184</v>
      </c>
      <c r="C39" s="55"/>
      <c r="D39" s="52" t="s">
        <v>270</v>
      </c>
    </row>
    <row r="40" spans="1:7" s="52" customFormat="1" ht="20.100000000000001" customHeight="1" x14ac:dyDescent="0.25">
      <c r="A40" s="51">
        <v>1985</v>
      </c>
      <c r="B40" s="55" t="s">
        <v>270</v>
      </c>
      <c r="C40" s="55"/>
      <c r="D40" s="52" t="s">
        <v>270</v>
      </c>
    </row>
    <row r="41" spans="1:7" s="52" customFormat="1" ht="20.100000000000001" customHeight="1" x14ac:dyDescent="0.25">
      <c r="A41" s="51">
        <v>1986</v>
      </c>
      <c r="B41" s="55" t="s">
        <v>194</v>
      </c>
      <c r="C41" s="55"/>
      <c r="D41" s="52" t="s">
        <v>194</v>
      </c>
    </row>
    <row r="42" spans="1:7" s="52" customFormat="1" ht="20.100000000000001" customHeight="1" x14ac:dyDescent="0.25">
      <c r="A42" s="51">
        <v>1987</v>
      </c>
      <c r="B42" s="55" t="s">
        <v>194</v>
      </c>
      <c r="C42" s="55"/>
      <c r="D42" s="52" t="s">
        <v>174</v>
      </c>
    </row>
    <row r="43" spans="1:7" s="52" customFormat="1" ht="20.100000000000001" customHeight="1" x14ac:dyDescent="0.25">
      <c r="A43" s="51">
        <v>1988</v>
      </c>
      <c r="B43" s="55" t="s">
        <v>270</v>
      </c>
      <c r="C43" s="195" t="s">
        <v>415</v>
      </c>
      <c r="D43" s="52" t="s">
        <v>270</v>
      </c>
    </row>
    <row r="44" spans="1:7" s="52" customFormat="1" ht="20.100000000000001" customHeight="1" x14ac:dyDescent="0.25">
      <c r="A44" s="51">
        <v>1989</v>
      </c>
      <c r="B44" s="52" t="s">
        <v>194</v>
      </c>
      <c r="C44" s="195" t="s">
        <v>415</v>
      </c>
      <c r="D44" s="52" t="s">
        <v>194</v>
      </c>
    </row>
    <row r="45" spans="1:7" s="52" customFormat="1" ht="20.100000000000001" customHeight="1" x14ac:dyDescent="0.25">
      <c r="A45" s="51">
        <v>1990</v>
      </c>
      <c r="B45" s="52" t="s">
        <v>184</v>
      </c>
      <c r="C45" s="195" t="s">
        <v>415</v>
      </c>
      <c r="D45" s="52" t="s">
        <v>184</v>
      </c>
    </row>
    <row r="46" spans="1:7" s="52" customFormat="1" ht="20.100000000000001" customHeight="1" x14ac:dyDescent="0.25">
      <c r="A46" s="51">
        <v>1991</v>
      </c>
      <c r="B46" s="52" t="s">
        <v>194</v>
      </c>
      <c r="C46" s="195" t="s">
        <v>415</v>
      </c>
      <c r="D46" s="52" t="s">
        <v>178</v>
      </c>
    </row>
    <row r="47" spans="1:7" s="52" customFormat="1" ht="20.100000000000001" customHeight="1" x14ac:dyDescent="0.25">
      <c r="A47" s="51">
        <v>1992</v>
      </c>
      <c r="B47" s="55" t="s">
        <v>328</v>
      </c>
      <c r="C47" s="55" t="s">
        <v>262</v>
      </c>
      <c r="D47" s="52" t="s">
        <v>184</v>
      </c>
    </row>
    <row r="48" spans="1:7" s="52" customFormat="1" ht="20.100000000000001" customHeight="1" x14ac:dyDescent="0.25">
      <c r="A48" s="51"/>
      <c r="B48" s="55" t="s">
        <v>345</v>
      </c>
      <c r="C48" s="55"/>
    </row>
    <row r="49" spans="1:4" s="52" customFormat="1" ht="20.100000000000001" customHeight="1" x14ac:dyDescent="0.25">
      <c r="A49" s="51">
        <v>1993</v>
      </c>
      <c r="B49" s="55" t="s">
        <v>842</v>
      </c>
      <c r="C49" s="195" t="s">
        <v>415</v>
      </c>
      <c r="D49" s="52" t="s">
        <v>841</v>
      </c>
    </row>
    <row r="50" spans="1:4" s="52" customFormat="1" ht="20.100000000000001" customHeight="1" x14ac:dyDescent="0.25">
      <c r="A50" s="51">
        <v>1994</v>
      </c>
      <c r="B50" s="55" t="s">
        <v>184</v>
      </c>
      <c r="C50" s="195" t="s">
        <v>415</v>
      </c>
      <c r="D50" s="55" t="s">
        <v>184</v>
      </c>
    </row>
    <row r="51" spans="1:4" s="52" customFormat="1" ht="20.100000000000001" customHeight="1" x14ac:dyDescent="0.25">
      <c r="A51" s="51">
        <v>1995</v>
      </c>
      <c r="B51" s="55" t="s">
        <v>192</v>
      </c>
      <c r="C51" s="195" t="s">
        <v>415</v>
      </c>
      <c r="D51" s="55" t="s">
        <v>192</v>
      </c>
    </row>
    <row r="52" spans="1:4" s="52" customFormat="1" ht="20.100000000000001" customHeight="1" x14ac:dyDescent="0.25">
      <c r="A52" s="51">
        <v>1996</v>
      </c>
      <c r="B52" s="55" t="s">
        <v>178</v>
      </c>
      <c r="C52" s="195" t="s">
        <v>415</v>
      </c>
      <c r="D52" s="55" t="s">
        <v>178</v>
      </c>
    </row>
    <row r="53" spans="1:4" s="52" customFormat="1" ht="20.100000000000001" customHeight="1" x14ac:dyDescent="0.25">
      <c r="A53" s="51">
        <v>1997</v>
      </c>
      <c r="B53" s="55" t="s">
        <v>184</v>
      </c>
      <c r="C53" s="195" t="s">
        <v>415</v>
      </c>
      <c r="D53" s="52" t="s">
        <v>186</v>
      </c>
    </row>
    <row r="54" spans="1:4" s="52" customFormat="1" ht="20.100000000000001" customHeight="1" x14ac:dyDescent="0.25">
      <c r="A54" s="51">
        <v>1998</v>
      </c>
      <c r="B54" s="55" t="s">
        <v>184</v>
      </c>
      <c r="C54" s="195" t="s">
        <v>415</v>
      </c>
      <c r="D54" s="52" t="s">
        <v>184</v>
      </c>
    </row>
    <row r="55" spans="1:4" s="52" customFormat="1" ht="20.100000000000001" customHeight="1" x14ac:dyDescent="0.25">
      <c r="A55" s="51">
        <v>1999</v>
      </c>
      <c r="B55" s="55" t="s">
        <v>178</v>
      </c>
      <c r="C55" s="195" t="s">
        <v>415</v>
      </c>
      <c r="D55" s="52" t="s">
        <v>192</v>
      </c>
    </row>
    <row r="56" spans="1:4" s="52" customFormat="1" ht="20.100000000000001" customHeight="1" x14ac:dyDescent="0.25">
      <c r="A56" s="51">
        <v>2000</v>
      </c>
      <c r="B56" s="55" t="s">
        <v>192</v>
      </c>
      <c r="C56" s="195" t="s">
        <v>415</v>
      </c>
      <c r="D56" s="52" t="s">
        <v>192</v>
      </c>
    </row>
    <row r="57" spans="1:4" s="52" customFormat="1" ht="20.100000000000001" customHeight="1" x14ac:dyDescent="0.25">
      <c r="A57" s="51">
        <v>2001</v>
      </c>
      <c r="B57" s="195" t="s">
        <v>415</v>
      </c>
      <c r="C57" s="195" t="s">
        <v>415</v>
      </c>
      <c r="D57" s="195" t="s">
        <v>415</v>
      </c>
    </row>
    <row r="58" spans="1:4" s="52" customFormat="1" ht="20.100000000000001" customHeight="1" x14ac:dyDescent="0.25">
      <c r="A58" s="51">
        <v>2002</v>
      </c>
      <c r="B58" s="52" t="s">
        <v>184</v>
      </c>
      <c r="C58" s="195" t="s">
        <v>415</v>
      </c>
      <c r="D58" s="195" t="s">
        <v>415</v>
      </c>
    </row>
    <row r="59" spans="1:4" s="52" customFormat="1" ht="20.100000000000001" customHeight="1" x14ac:dyDescent="0.25">
      <c r="A59" s="51">
        <v>2003</v>
      </c>
      <c r="B59" s="55" t="s">
        <v>306</v>
      </c>
      <c r="C59" s="55" t="s">
        <v>192</v>
      </c>
      <c r="D59" s="52" t="s">
        <v>306</v>
      </c>
    </row>
    <row r="60" spans="1:4" s="52" customFormat="1" ht="20.100000000000001" customHeight="1" x14ac:dyDescent="0.25">
      <c r="A60" s="51">
        <v>2004</v>
      </c>
      <c r="B60" s="55" t="s">
        <v>178</v>
      </c>
      <c r="C60" s="55" t="s">
        <v>196</v>
      </c>
      <c r="D60" s="52" t="s">
        <v>196</v>
      </c>
    </row>
    <row r="61" spans="1:4" s="52" customFormat="1" ht="20.100000000000001" customHeight="1" x14ac:dyDescent="0.25">
      <c r="A61" s="51">
        <v>2005</v>
      </c>
      <c r="B61" s="55" t="s">
        <v>172</v>
      </c>
      <c r="C61" s="195" t="s">
        <v>415</v>
      </c>
      <c r="D61" s="52" t="s">
        <v>196</v>
      </c>
    </row>
    <row r="62" spans="1:4" s="52" customFormat="1" ht="20.100000000000001" customHeight="1" x14ac:dyDescent="0.25">
      <c r="A62" s="51">
        <v>2006</v>
      </c>
      <c r="B62" s="55" t="s">
        <v>194</v>
      </c>
      <c r="C62" s="55" t="s">
        <v>172</v>
      </c>
      <c r="D62" s="52" t="s">
        <v>194</v>
      </c>
    </row>
    <row r="63" spans="1:4" s="52" customFormat="1" ht="20.100000000000001" customHeight="1" x14ac:dyDescent="0.25">
      <c r="A63" s="51">
        <v>2007</v>
      </c>
      <c r="B63" s="55" t="s">
        <v>192</v>
      </c>
      <c r="C63" s="55" t="s">
        <v>190</v>
      </c>
      <c r="D63" s="52" t="s">
        <v>192</v>
      </c>
    </row>
    <row r="64" spans="1:4" s="52" customFormat="1" ht="20.100000000000001" customHeight="1" x14ac:dyDescent="0.25">
      <c r="A64" s="51">
        <v>2008</v>
      </c>
      <c r="B64" s="55" t="s">
        <v>194</v>
      </c>
      <c r="C64" s="55" t="s">
        <v>192</v>
      </c>
      <c r="D64" s="52" t="s">
        <v>192</v>
      </c>
    </row>
    <row r="65" spans="1:4" s="52" customFormat="1" ht="20.100000000000001" customHeight="1" x14ac:dyDescent="0.25">
      <c r="A65" s="51">
        <v>2009</v>
      </c>
      <c r="B65" s="55" t="s">
        <v>194</v>
      </c>
      <c r="C65" s="55" t="s">
        <v>184</v>
      </c>
      <c r="D65" s="52" t="s">
        <v>194</v>
      </c>
    </row>
    <row r="66" spans="1:4" s="52" customFormat="1" ht="20.100000000000001" customHeight="1" x14ac:dyDescent="0.25">
      <c r="A66" s="51">
        <v>2010</v>
      </c>
      <c r="B66" s="55" t="s">
        <v>194</v>
      </c>
      <c r="C66" s="55" t="s">
        <v>196</v>
      </c>
      <c r="D66" s="52" t="s">
        <v>196</v>
      </c>
    </row>
    <row r="67" spans="1:4" s="52" customFormat="1" ht="20.100000000000001" customHeight="1" x14ac:dyDescent="0.25">
      <c r="A67" s="51">
        <v>2011</v>
      </c>
      <c r="B67" s="55" t="s">
        <v>176</v>
      </c>
      <c r="C67" s="55" t="s">
        <v>192</v>
      </c>
      <c r="D67" s="52" t="s">
        <v>192</v>
      </c>
    </row>
    <row r="68" spans="1:4" s="52" customFormat="1" ht="20.100000000000001" customHeight="1" x14ac:dyDescent="0.25">
      <c r="A68" s="51">
        <v>2012</v>
      </c>
      <c r="B68" s="55" t="s">
        <v>176</v>
      </c>
      <c r="C68" s="55" t="s">
        <v>192</v>
      </c>
      <c r="D68" s="52" t="s">
        <v>176</v>
      </c>
    </row>
    <row r="69" spans="1:4" s="52" customFormat="1" ht="20.100000000000001" customHeight="1" x14ac:dyDescent="0.25">
      <c r="A69" s="51">
        <v>2013</v>
      </c>
      <c r="B69" s="55" t="s">
        <v>192</v>
      </c>
      <c r="C69" s="55" t="s">
        <v>172</v>
      </c>
      <c r="D69" s="52" t="s">
        <v>192</v>
      </c>
    </row>
    <row r="70" spans="1:4" s="52" customFormat="1" ht="20.100000000000001" customHeight="1" x14ac:dyDescent="0.25">
      <c r="A70" s="51">
        <v>2014</v>
      </c>
      <c r="B70" s="55" t="s">
        <v>176</v>
      </c>
      <c r="C70" s="55" t="s">
        <v>263</v>
      </c>
      <c r="D70" s="52" t="s">
        <v>263</v>
      </c>
    </row>
    <row r="71" spans="1:4" s="52" customFormat="1" ht="20.100000000000001" customHeight="1" x14ac:dyDescent="0.25">
      <c r="A71" s="51">
        <v>2015</v>
      </c>
      <c r="B71" s="55" t="s">
        <v>178</v>
      </c>
      <c r="C71" s="55" t="s">
        <v>194</v>
      </c>
      <c r="D71" s="52" t="s">
        <v>178</v>
      </c>
    </row>
    <row r="72" spans="1:4" s="52" customFormat="1" ht="20.100000000000001" customHeight="1" x14ac:dyDescent="0.25">
      <c r="A72" s="51">
        <v>2016</v>
      </c>
      <c r="B72" s="55" t="s">
        <v>172</v>
      </c>
      <c r="C72" s="55" t="s">
        <v>194</v>
      </c>
      <c r="D72" s="52" t="s">
        <v>172</v>
      </c>
    </row>
    <row r="73" spans="1:4" s="52" customFormat="1" ht="20.100000000000001" customHeight="1" x14ac:dyDescent="0.25">
      <c r="A73" s="51">
        <v>2017</v>
      </c>
      <c r="B73" s="55" t="s">
        <v>194</v>
      </c>
      <c r="C73" s="55" t="s">
        <v>197</v>
      </c>
      <c r="D73" s="52" t="s">
        <v>197</v>
      </c>
    </row>
    <row r="74" spans="1:4" s="52" customFormat="1" ht="20.100000000000001" customHeight="1" x14ac:dyDescent="0.25">
      <c r="A74" s="51">
        <v>2018</v>
      </c>
      <c r="B74" s="55" t="s">
        <v>172</v>
      </c>
      <c r="C74" s="55" t="s">
        <v>65</v>
      </c>
      <c r="D74" s="52" t="s">
        <v>172</v>
      </c>
    </row>
    <row r="75" spans="1:4" s="52" customFormat="1" ht="20.100000000000001" customHeight="1" x14ac:dyDescent="0.25">
      <c r="A75" s="51">
        <v>2019</v>
      </c>
      <c r="B75" s="52" t="s">
        <v>172</v>
      </c>
      <c r="C75" s="55" t="s">
        <v>263</v>
      </c>
      <c r="D75" s="52" t="s">
        <v>172</v>
      </c>
    </row>
    <row r="76" spans="1:4" s="52" customFormat="1" ht="20.100000000000001" customHeight="1" x14ac:dyDescent="0.25">
      <c r="A76" s="51">
        <f>IF(B75&gt;"",MAX(A$4:A75)+1,"")</f>
        <v>2020</v>
      </c>
      <c r="B76" s="55" t="s">
        <v>928</v>
      </c>
      <c r="C76" s="55"/>
      <c r="D76" s="55" t="s">
        <v>178</v>
      </c>
    </row>
    <row r="77" spans="1:4" s="52" customFormat="1" ht="20.100000000000001" customHeight="1" x14ac:dyDescent="0.25">
      <c r="A77" s="51">
        <f>IF(B76&gt;"",MAX(A$4:A76)+1,"")</f>
        <v>2021</v>
      </c>
      <c r="B77" s="55" t="s">
        <v>928</v>
      </c>
      <c r="C77" s="55"/>
      <c r="D77" s="55" t="s">
        <v>184</v>
      </c>
    </row>
    <row r="78" spans="1:4" s="52" customFormat="1" ht="20.100000000000001" customHeight="1" x14ac:dyDescent="0.25">
      <c r="A78" s="51">
        <f>IF(B77&gt;"",MAX(A$4:A77)+1,"")</f>
        <v>2022</v>
      </c>
      <c r="B78" s="55" t="s">
        <v>178</v>
      </c>
      <c r="C78" s="55" t="s">
        <v>172</v>
      </c>
      <c r="D78" s="55" t="s">
        <v>172</v>
      </c>
    </row>
    <row r="79" spans="1:4" s="52" customFormat="1" ht="20.100000000000001" customHeight="1" x14ac:dyDescent="0.25">
      <c r="A79" s="51">
        <f>IF(B78&gt;"",MAX(A$4:A78)+1,"")</f>
        <v>2023</v>
      </c>
      <c r="B79" s="55" t="s">
        <v>192</v>
      </c>
      <c r="C79" s="55" t="s">
        <v>176</v>
      </c>
      <c r="D79" s="55" t="s">
        <v>176</v>
      </c>
    </row>
    <row r="80" spans="1:4" s="52" customFormat="1" ht="20.100000000000001" customHeight="1" x14ac:dyDescent="0.25">
      <c r="A80" s="51">
        <f>IF(B79&gt;"",MAX(A$4:A79)+1,"")</f>
        <v>2024</v>
      </c>
      <c r="B80" s="55" t="s">
        <v>977</v>
      </c>
      <c r="C80" s="55" t="s">
        <v>174</v>
      </c>
      <c r="D80" s="55" t="s">
        <v>977</v>
      </c>
    </row>
    <row r="81" spans="1:4" s="52" customFormat="1" ht="20.100000000000001" customHeight="1" x14ac:dyDescent="0.25">
      <c r="A81" s="51">
        <f>IF(B80&gt;"",MAX(A$4:A80)+1,"")</f>
        <v>2025</v>
      </c>
      <c r="B81" s="55" t="s">
        <v>1043</v>
      </c>
      <c r="C81" s="55" t="s">
        <v>1042</v>
      </c>
      <c r="D81" s="55" t="s">
        <v>1043</v>
      </c>
    </row>
    <row r="82" spans="1:4" s="52" customFormat="1" ht="20.100000000000001" customHeight="1" x14ac:dyDescent="0.25">
      <c r="A82" s="51">
        <f>IF(B81&gt;"",MAX(A$4:A81)+1,"")</f>
        <v>2026</v>
      </c>
      <c r="B82" s="55"/>
      <c r="C82" s="55"/>
      <c r="D82" s="55"/>
    </row>
    <row r="83" spans="1:4" s="52" customFormat="1" ht="20.100000000000001" customHeight="1" x14ac:dyDescent="0.25">
      <c r="A83" s="51" t="str">
        <f>IF(B82&gt;"",MAX(A$4:A82)+1,"")</f>
        <v/>
      </c>
      <c r="B83" s="55"/>
      <c r="C83" s="55"/>
      <c r="D83" s="55"/>
    </row>
    <row r="84" spans="1:4" s="52" customFormat="1" ht="20.100000000000001" customHeight="1" x14ac:dyDescent="0.25">
      <c r="A84" s="51" t="str">
        <f>IF(B83&gt;"",MAX(A$4:A83)+1,"")</f>
        <v/>
      </c>
      <c r="B84" s="55"/>
      <c r="C84" s="55"/>
      <c r="D84" s="55"/>
    </row>
    <row r="85" spans="1:4" s="52" customFormat="1" ht="20.100000000000001" customHeight="1" x14ac:dyDescent="0.25">
      <c r="A85" s="51" t="str">
        <f>IF(B84&gt;"",MAX(A$4:A84)+1,"")</f>
        <v/>
      </c>
      <c r="B85" s="55"/>
      <c r="C85" s="55"/>
      <c r="D85" s="55"/>
    </row>
    <row r="86" spans="1:4" s="52" customFormat="1" ht="20.100000000000001" customHeight="1" x14ac:dyDescent="0.25">
      <c r="A86" s="51" t="str">
        <f>IF(B85&gt;"",MAX(A$4:A85)+1,"")</f>
        <v/>
      </c>
      <c r="B86" s="55"/>
      <c r="C86" s="55"/>
      <c r="D86" s="55"/>
    </row>
    <row r="87" spans="1:4" s="52" customFormat="1" ht="20.100000000000001" customHeight="1" x14ac:dyDescent="0.25">
      <c r="A87" s="51" t="str">
        <f>IF(B86&gt;"",MAX(A$4:A86)+1,"")</f>
        <v/>
      </c>
      <c r="B87" s="55"/>
      <c r="C87" s="55"/>
      <c r="D87" s="55"/>
    </row>
    <row r="88" spans="1:4" s="52" customFormat="1" ht="20.100000000000001" customHeight="1" x14ac:dyDescent="0.25">
      <c r="A88" s="51" t="str">
        <f>IF(B87&gt;"",MAX(A$4:A87)+1,"")</f>
        <v/>
      </c>
      <c r="B88" s="55"/>
      <c r="C88" s="55"/>
      <c r="D88" s="55"/>
    </row>
    <row r="89" spans="1:4" s="52" customFormat="1" ht="20.100000000000001" customHeight="1" x14ac:dyDescent="0.25">
      <c r="A89" s="51" t="str">
        <f>IF(B88&gt;"",MAX(A$4:A88)+1,"")</f>
        <v/>
      </c>
      <c r="B89" s="55"/>
      <c r="C89" s="55"/>
      <c r="D89" s="55"/>
    </row>
    <row r="90" spans="1:4" s="52" customFormat="1" ht="20.100000000000001" customHeight="1" x14ac:dyDescent="0.25">
      <c r="A90" s="51" t="str">
        <f>IF(B89&gt;"",MAX(A$4:A89)+1,"")</f>
        <v/>
      </c>
      <c r="B90" s="55"/>
      <c r="C90" s="55"/>
      <c r="D90" s="55"/>
    </row>
    <row r="91" spans="1:4" s="52" customFormat="1" ht="20.100000000000001" customHeight="1" x14ac:dyDescent="0.25">
      <c r="A91" s="51" t="str">
        <f>IF(B90&gt;"",MAX(A$4:A90)+1,"")</f>
        <v/>
      </c>
      <c r="B91" s="55"/>
      <c r="C91" s="55"/>
      <c r="D91" s="55"/>
    </row>
    <row r="92" spans="1:4" s="52" customFormat="1" ht="20.100000000000001" customHeight="1" x14ac:dyDescent="0.25">
      <c r="A92" s="51" t="str">
        <f>IF(B91&gt;"",MAX(A$4:A91)+1,"")</f>
        <v/>
      </c>
      <c r="B92" s="55"/>
      <c r="C92" s="55"/>
      <c r="D92" s="55"/>
    </row>
    <row r="93" spans="1:4" s="52" customFormat="1" ht="20.100000000000001" customHeight="1" x14ac:dyDescent="0.25">
      <c r="A93" s="51" t="str">
        <f>IF(B92&gt;"",MAX(A$4:A92)+1,"")</f>
        <v/>
      </c>
      <c r="B93" s="55"/>
      <c r="C93" s="55"/>
      <c r="D93" s="55"/>
    </row>
    <row r="94" spans="1:4" s="52" customFormat="1" ht="20.100000000000001" customHeight="1" x14ac:dyDescent="0.25">
      <c r="A94" s="51" t="str">
        <f>IF(B93&gt;"",MAX(A$4:A93)+1,"")</f>
        <v/>
      </c>
      <c r="B94" s="55"/>
      <c r="C94" s="55"/>
      <c r="D94" s="55"/>
    </row>
    <row r="95" spans="1:4" s="52" customFormat="1" ht="20.100000000000001" customHeight="1" x14ac:dyDescent="0.25">
      <c r="A95" s="51"/>
      <c r="B95" s="55"/>
      <c r="C95" s="55"/>
    </row>
    <row r="96" spans="1:4" s="52" customFormat="1" ht="20.100000000000001" customHeight="1" x14ac:dyDescent="0.25">
      <c r="A96" s="51"/>
      <c r="B96" s="55"/>
      <c r="C96" s="55"/>
    </row>
    <row r="97" spans="1:3" s="52" customFormat="1" ht="20.100000000000001" customHeight="1" x14ac:dyDescent="0.25">
      <c r="A97" s="51"/>
      <c r="B97" s="55"/>
      <c r="C97" s="55"/>
    </row>
    <row r="98" spans="1:3" s="52" customFormat="1" ht="20.100000000000001" customHeight="1" x14ac:dyDescent="0.25">
      <c r="A98" s="51"/>
      <c r="B98" s="55"/>
      <c r="C98" s="55"/>
    </row>
    <row r="99" spans="1:3" s="52" customFormat="1" ht="20.100000000000001" customHeight="1" x14ac:dyDescent="0.25">
      <c r="A99" s="51"/>
      <c r="B99" s="55"/>
      <c r="C99" s="55"/>
    </row>
    <row r="100" spans="1:3" s="52" customFormat="1" ht="20.100000000000001" customHeight="1" x14ac:dyDescent="0.25">
      <c r="A100" s="51"/>
      <c r="B100" s="55"/>
      <c r="C100" s="55"/>
    </row>
    <row r="101" spans="1:3" s="52" customFormat="1" ht="20.100000000000001" customHeight="1" x14ac:dyDescent="0.25">
      <c r="A101" s="51"/>
      <c r="B101" s="55"/>
      <c r="C101" s="55"/>
    </row>
    <row r="102" spans="1:3" s="52" customFormat="1" ht="20.100000000000001" customHeight="1" x14ac:dyDescent="0.25">
      <c r="A102" s="51"/>
      <c r="B102" s="55"/>
      <c r="C102" s="55"/>
    </row>
    <row r="103" spans="1:3" s="52" customFormat="1" ht="20.100000000000001" customHeight="1" x14ac:dyDescent="0.25">
      <c r="A103" s="51"/>
      <c r="B103" s="55"/>
      <c r="C103" s="55"/>
    </row>
    <row r="104" spans="1:3" s="52" customFormat="1" ht="20.100000000000001" customHeight="1" x14ac:dyDescent="0.25">
      <c r="A104" s="51"/>
      <c r="B104" s="55"/>
      <c r="C104" s="55"/>
    </row>
    <row r="105" spans="1:3" s="52" customFormat="1" ht="20.100000000000001" customHeight="1" x14ac:dyDescent="0.25">
      <c r="A105" s="51"/>
      <c r="B105" s="55"/>
      <c r="C105" s="55"/>
    </row>
    <row r="106" spans="1:3" s="52" customFormat="1" ht="20.100000000000001" customHeight="1" x14ac:dyDescent="0.25">
      <c r="A106" s="51"/>
      <c r="B106" s="55"/>
      <c r="C106" s="55"/>
    </row>
    <row r="107" spans="1:3" s="52" customFormat="1" ht="20.100000000000001" customHeight="1" x14ac:dyDescent="0.25">
      <c r="A107" s="51"/>
      <c r="B107" s="55"/>
      <c r="C107" s="55"/>
    </row>
    <row r="108" spans="1:3" s="52" customFormat="1" ht="20.100000000000001" customHeight="1" x14ac:dyDescent="0.25">
      <c r="A108" s="51"/>
      <c r="B108" s="55"/>
      <c r="C108" s="55"/>
    </row>
    <row r="109" spans="1:3" s="52" customFormat="1" ht="20.100000000000001" customHeight="1" x14ac:dyDescent="0.25">
      <c r="A109" s="51"/>
      <c r="B109" s="55"/>
      <c r="C109" s="55"/>
    </row>
    <row r="110" spans="1:3" s="52" customFormat="1" ht="20.100000000000001" customHeight="1" x14ac:dyDescent="0.25">
      <c r="A110" s="51"/>
      <c r="B110" s="55"/>
      <c r="C110" s="55"/>
    </row>
    <row r="111" spans="1:3" s="52" customFormat="1" ht="20.100000000000001" customHeight="1" x14ac:dyDescent="0.25">
      <c r="A111" s="51"/>
      <c r="B111" s="55"/>
      <c r="C111" s="55"/>
    </row>
    <row r="112" spans="1:3" s="52" customFormat="1" ht="20.100000000000001" customHeight="1" x14ac:dyDescent="0.25">
      <c r="A112" s="51"/>
      <c r="B112" s="55"/>
      <c r="C112" s="55"/>
    </row>
    <row r="113" spans="1:3" s="52" customFormat="1" ht="20.100000000000001" customHeight="1" x14ac:dyDescent="0.25">
      <c r="A113" s="51"/>
      <c r="B113" s="55"/>
      <c r="C113" s="55"/>
    </row>
    <row r="114" spans="1:3" s="52" customFormat="1" ht="20.100000000000001" customHeight="1" x14ac:dyDescent="0.25">
      <c r="A114" s="51"/>
      <c r="B114" s="55"/>
      <c r="C114" s="55"/>
    </row>
    <row r="115" spans="1:3" s="52" customFormat="1" ht="20.100000000000001" customHeight="1" x14ac:dyDescent="0.25">
      <c r="A115" s="51"/>
      <c r="B115" s="55"/>
      <c r="C115" s="55"/>
    </row>
    <row r="116" spans="1:3" s="52" customFormat="1" ht="20.100000000000001" customHeight="1" x14ac:dyDescent="0.25">
      <c r="A116" s="51"/>
      <c r="B116" s="55"/>
      <c r="C116" s="55"/>
    </row>
    <row r="117" spans="1:3" s="52" customFormat="1" ht="20.100000000000001" customHeight="1" x14ac:dyDescent="0.25">
      <c r="A117" s="51"/>
      <c r="B117" s="55"/>
      <c r="C117" s="55"/>
    </row>
    <row r="118" spans="1:3" s="52" customFormat="1" ht="20.100000000000001" customHeight="1" x14ac:dyDescent="0.25">
      <c r="A118" s="51"/>
      <c r="B118" s="55"/>
      <c r="C118" s="55"/>
    </row>
    <row r="119" spans="1:3" s="52" customFormat="1" ht="20.100000000000001" customHeight="1" x14ac:dyDescent="0.25">
      <c r="A119" s="51"/>
      <c r="B119" s="55"/>
      <c r="C119" s="55"/>
    </row>
  </sheetData>
  <mergeCells count="1">
    <mergeCell ref="B4:D4"/>
  </mergeCells>
  <hyperlinks>
    <hyperlink ref="C1" location="'Competitions Dashboard'!A1" display=" COMPETITIONS DASHBOARD" xr:uid="{0B5EDA1D-44C5-438A-BBDA-00E403592890}"/>
    <hyperlink ref="D1" location="'Statistics Overview'!A1" display="STATISTICS OVERVIEW" xr:uid="{97389C37-AFB8-4213-AFBD-FA7146A219B6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19FD2-5B4E-47B1-889D-7A3A45071465}">
  <sheetPr>
    <pageSetUpPr fitToPage="1"/>
  </sheetPr>
  <dimension ref="A1:G101"/>
  <sheetViews>
    <sheetView showGridLines="0" zoomScaleNormal="100" workbookViewId="0">
      <pane xSplit="1" ySplit="6" topLeftCell="B29" activePane="bottomRight" state="frozen"/>
      <selection activeCell="C1" sqref="C1"/>
      <selection pane="topRight" activeCell="C1" sqref="C1"/>
      <selection pane="bottomLeft" activeCell="C1" sqref="C1"/>
      <selection pane="bottomRight" activeCell="B42" sqref="B42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346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1991</v>
      </c>
      <c r="B7" s="104" t="s">
        <v>186</v>
      </c>
      <c r="C7" s="195" t="s">
        <v>415</v>
      </c>
      <c r="D7" s="104" t="s">
        <v>186</v>
      </c>
      <c r="E7" s="50"/>
      <c r="F7" s="50"/>
      <c r="G7" s="50"/>
    </row>
    <row r="8" spans="1:7" ht="20.100000000000001" customHeight="1" x14ac:dyDescent="0.3">
      <c r="A8" s="51">
        <v>1992</v>
      </c>
      <c r="B8" s="195" t="s">
        <v>415</v>
      </c>
      <c r="C8" s="195" t="s">
        <v>415</v>
      </c>
      <c r="D8" s="195" t="s">
        <v>415</v>
      </c>
      <c r="E8" s="50"/>
      <c r="F8" s="50"/>
      <c r="G8" s="50"/>
    </row>
    <row r="9" spans="1:7" ht="20.100000000000001" customHeight="1" x14ac:dyDescent="0.3">
      <c r="A9" s="51">
        <v>1993</v>
      </c>
      <c r="B9" s="104" t="s">
        <v>176</v>
      </c>
      <c r="C9" s="195" t="s">
        <v>415</v>
      </c>
      <c r="D9" s="104" t="s">
        <v>843</v>
      </c>
      <c r="E9" s="50"/>
      <c r="F9" s="50"/>
      <c r="G9" s="50"/>
    </row>
    <row r="10" spans="1:7" ht="20.100000000000001" customHeight="1" x14ac:dyDescent="0.3">
      <c r="A10" s="51">
        <v>1994</v>
      </c>
      <c r="B10" s="195" t="s">
        <v>415</v>
      </c>
      <c r="C10" s="195" t="s">
        <v>415</v>
      </c>
      <c r="D10" s="195" t="s">
        <v>415</v>
      </c>
      <c r="E10" s="50"/>
      <c r="F10" s="50"/>
      <c r="G10" s="50"/>
    </row>
    <row r="11" spans="1:7" ht="20.100000000000001" customHeight="1" x14ac:dyDescent="0.3">
      <c r="A11" s="51">
        <v>1995</v>
      </c>
      <c r="B11" s="195" t="s">
        <v>415</v>
      </c>
      <c r="C11" s="195" t="s">
        <v>415</v>
      </c>
      <c r="D11" s="195" t="s">
        <v>415</v>
      </c>
      <c r="E11" s="50"/>
      <c r="F11" s="50"/>
      <c r="G11" s="50"/>
    </row>
    <row r="12" spans="1:7" ht="20.100000000000001" customHeight="1" x14ac:dyDescent="0.3">
      <c r="A12" s="51">
        <v>1996</v>
      </c>
      <c r="B12" s="195" t="s">
        <v>415</v>
      </c>
      <c r="C12" s="195" t="s">
        <v>415</v>
      </c>
      <c r="D12" s="195" t="s">
        <v>415</v>
      </c>
      <c r="E12" s="50"/>
      <c r="F12" s="50"/>
      <c r="G12" s="50"/>
    </row>
    <row r="13" spans="1:7" ht="20.100000000000001" customHeight="1" x14ac:dyDescent="0.3">
      <c r="A13" s="51">
        <v>1997</v>
      </c>
      <c r="B13" s="195" t="s">
        <v>415</v>
      </c>
      <c r="C13" s="195" t="s">
        <v>415</v>
      </c>
      <c r="D13" s="195" t="s">
        <v>415</v>
      </c>
      <c r="E13" s="50"/>
      <c r="F13" s="50"/>
      <c r="G13" s="50"/>
    </row>
    <row r="14" spans="1:7" ht="20.100000000000001" customHeight="1" x14ac:dyDescent="0.3">
      <c r="A14" s="51">
        <v>1998</v>
      </c>
      <c r="B14" s="195" t="s">
        <v>415</v>
      </c>
      <c r="C14" s="195" t="s">
        <v>415</v>
      </c>
      <c r="D14" s="195" t="s">
        <v>415</v>
      </c>
      <c r="E14" s="50"/>
      <c r="F14" s="50"/>
      <c r="G14" s="50"/>
    </row>
    <row r="15" spans="1:7" ht="20.100000000000001" customHeight="1" x14ac:dyDescent="0.3">
      <c r="A15" s="51">
        <v>1999</v>
      </c>
      <c r="B15" s="195" t="s">
        <v>415</v>
      </c>
      <c r="C15" s="195" t="s">
        <v>415</v>
      </c>
      <c r="D15" s="195" t="s">
        <v>415</v>
      </c>
      <c r="E15" s="50"/>
      <c r="F15" s="50"/>
      <c r="G15" s="50"/>
    </row>
    <row r="16" spans="1:7" s="52" customFormat="1" ht="20.100000000000001" customHeight="1" x14ac:dyDescent="0.25">
      <c r="A16" s="51">
        <v>2000</v>
      </c>
      <c r="B16" s="54" t="s">
        <v>178</v>
      </c>
      <c r="C16" s="195" t="s">
        <v>415</v>
      </c>
      <c r="D16" s="52" t="s">
        <v>178</v>
      </c>
    </row>
    <row r="17" spans="1:4" s="52" customFormat="1" ht="20.100000000000001" customHeight="1" x14ac:dyDescent="0.25">
      <c r="A17" s="51">
        <v>2001</v>
      </c>
      <c r="B17" s="195" t="s">
        <v>415</v>
      </c>
      <c r="C17" s="195" t="s">
        <v>415</v>
      </c>
      <c r="D17" s="195" t="s">
        <v>415</v>
      </c>
    </row>
    <row r="18" spans="1:4" s="52" customFormat="1" ht="20.100000000000001" customHeight="1" x14ac:dyDescent="0.25">
      <c r="A18" s="51">
        <v>2002</v>
      </c>
      <c r="B18" s="55" t="s">
        <v>205</v>
      </c>
      <c r="C18" s="195" t="s">
        <v>415</v>
      </c>
      <c r="D18" s="52" t="s">
        <v>205</v>
      </c>
    </row>
    <row r="19" spans="1:4" s="52" customFormat="1" ht="20.100000000000001" customHeight="1" x14ac:dyDescent="0.25">
      <c r="A19" s="51">
        <v>2003</v>
      </c>
      <c r="B19" s="195" t="s">
        <v>415</v>
      </c>
      <c r="C19" s="195" t="s">
        <v>415</v>
      </c>
      <c r="D19" s="195" t="s">
        <v>415</v>
      </c>
    </row>
    <row r="20" spans="1:4" s="52" customFormat="1" ht="20.100000000000001" customHeight="1" x14ac:dyDescent="0.25">
      <c r="A20" s="51">
        <v>2004</v>
      </c>
      <c r="B20" s="55" t="s">
        <v>186</v>
      </c>
      <c r="C20" s="55" t="s">
        <v>196</v>
      </c>
      <c r="D20" s="52" t="s">
        <v>186</v>
      </c>
    </row>
    <row r="21" spans="1:4" s="52" customFormat="1" ht="20.100000000000001" customHeight="1" x14ac:dyDescent="0.25">
      <c r="A21" s="51">
        <v>2005</v>
      </c>
      <c r="B21" s="55" t="s">
        <v>184</v>
      </c>
      <c r="C21" s="195" t="s">
        <v>415</v>
      </c>
      <c r="D21" s="52" t="s">
        <v>174</v>
      </c>
    </row>
    <row r="22" spans="1:4" s="52" customFormat="1" ht="20.100000000000001" customHeight="1" x14ac:dyDescent="0.25">
      <c r="A22" s="51">
        <v>2006</v>
      </c>
      <c r="B22" s="55" t="s">
        <v>178</v>
      </c>
      <c r="C22" s="55" t="s">
        <v>214</v>
      </c>
      <c r="D22" s="52" t="s">
        <v>178</v>
      </c>
    </row>
    <row r="23" spans="1:4" s="52" customFormat="1" ht="20.100000000000001" customHeight="1" x14ac:dyDescent="0.25">
      <c r="A23" s="51">
        <v>2007</v>
      </c>
      <c r="B23" s="55" t="s">
        <v>194</v>
      </c>
      <c r="C23" s="55" t="s">
        <v>174</v>
      </c>
      <c r="D23" s="52" t="s">
        <v>174</v>
      </c>
    </row>
    <row r="24" spans="1:4" s="52" customFormat="1" ht="20.100000000000001" customHeight="1" x14ac:dyDescent="0.25">
      <c r="A24" s="51">
        <v>2008</v>
      </c>
      <c r="B24" s="55" t="s">
        <v>178</v>
      </c>
      <c r="C24" s="55" t="s">
        <v>186</v>
      </c>
      <c r="D24" s="52" t="s">
        <v>186</v>
      </c>
    </row>
    <row r="25" spans="1:4" s="52" customFormat="1" ht="20.100000000000001" customHeight="1" x14ac:dyDescent="0.25">
      <c r="A25" s="51">
        <v>2009</v>
      </c>
      <c r="B25" s="55" t="s">
        <v>201</v>
      </c>
      <c r="C25" s="52" t="s">
        <v>263</v>
      </c>
      <c r="D25" s="52" t="s">
        <v>281</v>
      </c>
    </row>
    <row r="26" spans="1:4" s="52" customFormat="1" ht="20.100000000000001" customHeight="1" x14ac:dyDescent="0.25">
      <c r="A26" s="51">
        <v>2010</v>
      </c>
      <c r="B26" s="52" t="s">
        <v>174</v>
      </c>
      <c r="C26" s="195" t="s">
        <v>415</v>
      </c>
      <c r="D26" s="52" t="s">
        <v>194</v>
      </c>
    </row>
    <row r="27" spans="1:4" s="52" customFormat="1" ht="20.100000000000001" customHeight="1" x14ac:dyDescent="0.25">
      <c r="A27" s="51">
        <v>2011</v>
      </c>
      <c r="B27" s="52" t="s">
        <v>178</v>
      </c>
      <c r="C27" s="55" t="s">
        <v>172</v>
      </c>
      <c r="D27" s="52" t="s">
        <v>178</v>
      </c>
    </row>
    <row r="28" spans="1:4" s="52" customFormat="1" ht="20.100000000000001" customHeight="1" x14ac:dyDescent="0.25">
      <c r="A28" s="51">
        <v>2012</v>
      </c>
      <c r="B28" s="52" t="s">
        <v>184</v>
      </c>
      <c r="C28" s="55" t="s">
        <v>281</v>
      </c>
      <c r="D28" s="52" t="s">
        <v>184</v>
      </c>
    </row>
    <row r="29" spans="1:4" s="52" customFormat="1" ht="20.100000000000001" customHeight="1" x14ac:dyDescent="0.25">
      <c r="A29" s="51">
        <v>2013</v>
      </c>
      <c r="B29" s="55" t="s">
        <v>205</v>
      </c>
      <c r="C29" s="55" t="s">
        <v>176</v>
      </c>
      <c r="D29" s="52" t="s">
        <v>176</v>
      </c>
    </row>
    <row r="30" spans="1:4" s="52" customFormat="1" ht="20.100000000000001" customHeight="1" x14ac:dyDescent="0.25">
      <c r="A30" s="51">
        <v>2014</v>
      </c>
      <c r="B30" s="55" t="s">
        <v>320</v>
      </c>
      <c r="C30" s="55"/>
    </row>
    <row r="31" spans="1:4" s="52" customFormat="1" ht="20.100000000000001" customHeight="1" x14ac:dyDescent="0.25">
      <c r="A31" s="51">
        <v>2015</v>
      </c>
      <c r="B31" s="55" t="s">
        <v>192</v>
      </c>
      <c r="C31" s="55" t="s">
        <v>203</v>
      </c>
      <c r="D31" s="52" t="s">
        <v>192</v>
      </c>
    </row>
    <row r="32" spans="1:4" s="52" customFormat="1" ht="20.100000000000001" customHeight="1" x14ac:dyDescent="0.25">
      <c r="A32" s="51">
        <v>2016</v>
      </c>
      <c r="B32" s="55" t="s">
        <v>184</v>
      </c>
      <c r="C32" s="55" t="s">
        <v>196</v>
      </c>
      <c r="D32" s="55" t="s">
        <v>184</v>
      </c>
    </row>
    <row r="33" spans="1:4" s="52" customFormat="1" ht="20.100000000000001" customHeight="1" x14ac:dyDescent="0.25">
      <c r="A33" s="51">
        <v>2017</v>
      </c>
      <c r="B33" s="55" t="s">
        <v>263</v>
      </c>
      <c r="C33" s="55" t="s">
        <v>184</v>
      </c>
      <c r="D33" s="55" t="s">
        <v>263</v>
      </c>
    </row>
    <row r="34" spans="1:4" s="52" customFormat="1" ht="20.100000000000001" customHeight="1" x14ac:dyDescent="0.25">
      <c r="A34" s="51">
        <v>2018</v>
      </c>
      <c r="B34" s="55" t="s">
        <v>205</v>
      </c>
      <c r="C34" s="55" t="s">
        <v>176</v>
      </c>
      <c r="D34" s="55" t="s">
        <v>176</v>
      </c>
    </row>
    <row r="35" spans="1:4" s="52" customFormat="1" ht="20.100000000000001" customHeight="1" x14ac:dyDescent="0.25">
      <c r="A35" s="51">
        <v>2019</v>
      </c>
      <c r="B35" s="55" t="s">
        <v>205</v>
      </c>
      <c r="C35" s="55" t="s">
        <v>174</v>
      </c>
      <c r="D35" s="52" t="s">
        <v>174</v>
      </c>
    </row>
    <row r="36" spans="1:4" s="52" customFormat="1" ht="20.100000000000001" customHeight="1" x14ac:dyDescent="0.25">
      <c r="A36" s="51">
        <f>IF(B35&gt;"",MAX(A$4:A35)+1,"")</f>
        <v>2020</v>
      </c>
      <c r="B36" s="55" t="s">
        <v>320</v>
      </c>
      <c r="C36" s="55"/>
      <c r="D36" s="55"/>
    </row>
    <row r="37" spans="1:4" s="52" customFormat="1" ht="20.100000000000001" customHeight="1" x14ac:dyDescent="0.25">
      <c r="A37" s="51">
        <f>IF(B36&gt;"",MAX(A$4:A36)+1,"")</f>
        <v>2021</v>
      </c>
      <c r="B37" s="55" t="s">
        <v>957</v>
      </c>
      <c r="C37" s="55"/>
      <c r="D37" s="55" t="s">
        <v>190</v>
      </c>
    </row>
    <row r="38" spans="1:4" s="52" customFormat="1" ht="20.100000000000001" customHeight="1" x14ac:dyDescent="0.25">
      <c r="A38" s="51">
        <f>IF(B37&gt;"",MAX(A$4:A37)+1,"")</f>
        <v>2022</v>
      </c>
      <c r="B38" s="55" t="s">
        <v>320</v>
      </c>
      <c r="C38" s="55"/>
      <c r="D38" s="55"/>
    </row>
    <row r="39" spans="1:4" s="52" customFormat="1" ht="20.100000000000001" customHeight="1" x14ac:dyDescent="0.25">
      <c r="A39" s="51">
        <f>IF(B38&gt;"",MAX(A$4:A38)+1,"")</f>
        <v>2023</v>
      </c>
      <c r="B39" s="55" t="s">
        <v>201</v>
      </c>
      <c r="C39" s="55" t="s">
        <v>172</v>
      </c>
      <c r="D39" s="55" t="s">
        <v>172</v>
      </c>
    </row>
    <row r="40" spans="1:4" s="52" customFormat="1" ht="20.100000000000001" customHeight="1" x14ac:dyDescent="0.25">
      <c r="A40" s="51">
        <f>IF(B39&gt;"",MAX(A$4:A39)+1,"")</f>
        <v>2024</v>
      </c>
      <c r="B40" s="55" t="s">
        <v>320</v>
      </c>
      <c r="C40" s="55"/>
      <c r="D40" s="55"/>
    </row>
    <row r="41" spans="1:4" s="52" customFormat="1" ht="20.100000000000001" customHeight="1" x14ac:dyDescent="0.25">
      <c r="A41" s="51">
        <f>IF(B40&gt;"",MAX(A$4:A40)+1,"")</f>
        <v>2025</v>
      </c>
      <c r="B41" s="55" t="s">
        <v>320</v>
      </c>
      <c r="C41" s="55"/>
      <c r="D41" s="55"/>
    </row>
    <row r="42" spans="1:4" s="52" customFormat="1" ht="20.100000000000001" customHeight="1" x14ac:dyDescent="0.25">
      <c r="A42" s="51">
        <f>IF(B41&gt;"",MAX(A$4:A41)+1,"")</f>
        <v>2026</v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IF(B42&gt;"",MAX(A$4:A42)+1,"")</f>
        <v/>
      </c>
      <c r="B43" s="55"/>
      <c r="C43" s="55"/>
      <c r="D43" s="55"/>
    </row>
    <row r="44" spans="1:4" s="52" customFormat="1" ht="20.100000000000001" customHeight="1" x14ac:dyDescent="0.25">
      <c r="A44" s="51" t="str">
        <f>IF(B43&gt;"",MAX(A$4:A43)+1,"")</f>
        <v/>
      </c>
      <c r="B44" s="55"/>
      <c r="C44" s="55"/>
      <c r="D44" s="55"/>
    </row>
    <row r="45" spans="1:4" s="52" customFormat="1" ht="20.100000000000001" customHeight="1" x14ac:dyDescent="0.25">
      <c r="A45" s="51" t="str">
        <f>IF(B44&gt;"",MAX(A$4:A44)+1,"")</f>
        <v/>
      </c>
      <c r="B45" s="55"/>
      <c r="C45" s="55"/>
      <c r="D45" s="55"/>
    </row>
    <row r="46" spans="1:4" s="52" customFormat="1" ht="20.100000000000001" customHeight="1" x14ac:dyDescent="0.25">
      <c r="A46" s="51" t="str">
        <f>IF(B45&gt;"",MAX(A$4:A45)+1,"")</f>
        <v/>
      </c>
      <c r="B46" s="55"/>
      <c r="C46" s="55"/>
      <c r="D46" s="55"/>
    </row>
    <row r="47" spans="1:4" s="52" customFormat="1" ht="20.100000000000001" customHeight="1" x14ac:dyDescent="0.25">
      <c r="A47" s="51" t="str">
        <f>IF(B46&gt;"",MAX(A$4:A46)+1,"")</f>
        <v/>
      </c>
      <c r="B47" s="55"/>
      <c r="C47" s="55"/>
      <c r="D47" s="55"/>
    </row>
    <row r="48" spans="1:4" s="52" customFormat="1" ht="20.100000000000001" customHeight="1" x14ac:dyDescent="0.25">
      <c r="A48" s="51" t="str">
        <f>IF(B47&gt;"",MAX(A$4:A47)+1,"")</f>
        <v/>
      </c>
      <c r="B48" s="55"/>
      <c r="C48" s="55"/>
      <c r="D48" s="55"/>
    </row>
    <row r="49" spans="1:4" s="52" customFormat="1" ht="20.100000000000001" customHeight="1" x14ac:dyDescent="0.25">
      <c r="A49" s="51" t="str">
        <f>IF(B48&gt;"",MAX(A$4:A48)+1,"")</f>
        <v/>
      </c>
      <c r="B49" s="55"/>
      <c r="C49" s="55"/>
      <c r="D49" s="55"/>
    </row>
    <row r="50" spans="1:4" s="52" customFormat="1" ht="20.100000000000001" customHeight="1" x14ac:dyDescent="0.25">
      <c r="A50" s="51" t="str">
        <f>IF(B49&gt;"",MAX(A$4:A49)+1,"")</f>
        <v/>
      </c>
      <c r="B50" s="55"/>
      <c r="C50" s="55"/>
      <c r="D50" s="55"/>
    </row>
    <row r="51" spans="1:4" s="52" customFormat="1" ht="20.100000000000001" customHeight="1" x14ac:dyDescent="0.25">
      <c r="A51" s="51" t="str">
        <f>IF(B50&gt;"",MAX(A$4:A50)+1,"")</f>
        <v/>
      </c>
      <c r="B51" s="55"/>
      <c r="C51" s="55"/>
      <c r="D51" s="55"/>
    </row>
    <row r="52" spans="1:4" s="52" customFormat="1" ht="20.100000000000001" customHeight="1" x14ac:dyDescent="0.25">
      <c r="A52" s="51" t="str">
        <f>IF(B51&gt;"",MAX(A$4:A51)+1,"")</f>
        <v/>
      </c>
      <c r="B52" s="55"/>
      <c r="C52" s="55"/>
      <c r="D52" s="55"/>
    </row>
    <row r="53" spans="1:4" s="52" customFormat="1" ht="20.100000000000001" customHeight="1" x14ac:dyDescent="0.25">
      <c r="A53" s="51" t="str">
        <f>IF(B52&gt;"",MAX(A$4:A52)+1,"")</f>
        <v/>
      </c>
      <c r="B53" s="55"/>
      <c r="C53" s="55"/>
      <c r="D53" s="55"/>
    </row>
    <row r="54" spans="1:4" s="52" customFormat="1" ht="20.100000000000001" customHeight="1" x14ac:dyDescent="0.25">
      <c r="A54" s="51" t="str">
        <f>IF(B53&gt;"",MAX(A$4:A53)+1,"")</f>
        <v/>
      </c>
      <c r="B54" s="55"/>
      <c r="C54" s="55"/>
      <c r="D54" s="55"/>
    </row>
    <row r="55" spans="1:4" s="52" customFormat="1" ht="20.100000000000001" customHeight="1" x14ac:dyDescent="0.25">
      <c r="A55" s="51"/>
      <c r="B55" s="55"/>
      <c r="C55" s="55"/>
    </row>
    <row r="56" spans="1:4" s="52" customFormat="1" ht="20.100000000000001" customHeight="1" x14ac:dyDescent="0.25">
      <c r="A56" s="51"/>
      <c r="B56" s="55"/>
      <c r="C56" s="55"/>
    </row>
    <row r="57" spans="1:4" s="52" customFormat="1" ht="20.100000000000001" customHeight="1" x14ac:dyDescent="0.25">
      <c r="A57" s="51"/>
      <c r="B57" s="55"/>
      <c r="C57" s="55"/>
    </row>
    <row r="58" spans="1:4" s="52" customFormat="1" ht="20.100000000000001" customHeight="1" x14ac:dyDescent="0.25">
      <c r="A58" s="51"/>
      <c r="B58" s="55"/>
      <c r="C58" s="55"/>
    </row>
    <row r="59" spans="1:4" s="52" customFormat="1" ht="20.100000000000001" customHeight="1" x14ac:dyDescent="0.25">
      <c r="A59" s="51"/>
      <c r="B59" s="55"/>
      <c r="C59" s="55"/>
    </row>
    <row r="60" spans="1:4" s="52" customFormat="1" ht="20.100000000000001" customHeight="1" x14ac:dyDescent="0.25">
      <c r="A60" s="51"/>
      <c r="B60" s="55"/>
      <c r="C60" s="55"/>
    </row>
    <row r="61" spans="1:4" s="53" customFormat="1" ht="20.100000000000001" customHeight="1" x14ac:dyDescent="0.25">
      <c r="A61" s="51"/>
      <c r="B61" s="54"/>
      <c r="C61" s="54"/>
    </row>
    <row r="62" spans="1:4" s="53" customFormat="1" ht="20.100000000000001" customHeight="1" x14ac:dyDescent="0.25">
      <c r="A62" s="51"/>
      <c r="B62" s="54"/>
      <c r="C62" s="54"/>
    </row>
    <row r="63" spans="1:4" s="52" customFormat="1" ht="20.100000000000001" customHeight="1" x14ac:dyDescent="0.25">
      <c r="A63" s="51"/>
      <c r="B63" s="55"/>
      <c r="C63" s="55"/>
    </row>
    <row r="64" spans="1:4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  <row r="93" spans="1:3" s="52" customFormat="1" ht="20.100000000000001" customHeight="1" x14ac:dyDescent="0.25">
      <c r="A93" s="51"/>
      <c r="B93" s="55"/>
      <c r="C93" s="55"/>
    </row>
    <row r="94" spans="1:3" s="52" customFormat="1" ht="20.100000000000001" customHeight="1" x14ac:dyDescent="0.25">
      <c r="A94" s="51"/>
      <c r="B94" s="55"/>
      <c r="C94" s="55"/>
    </row>
    <row r="95" spans="1:3" s="52" customFormat="1" ht="20.100000000000001" customHeight="1" x14ac:dyDescent="0.25">
      <c r="A95" s="51"/>
      <c r="B95" s="55"/>
      <c r="C95" s="55"/>
    </row>
    <row r="96" spans="1:3" s="52" customFormat="1" ht="20.100000000000001" customHeight="1" x14ac:dyDescent="0.25">
      <c r="A96" s="51"/>
      <c r="B96" s="55"/>
      <c r="C96" s="55"/>
    </row>
    <row r="97" spans="1:3" s="52" customFormat="1" ht="20.100000000000001" customHeight="1" x14ac:dyDescent="0.25">
      <c r="A97" s="51"/>
      <c r="B97" s="55"/>
      <c r="C97" s="55"/>
    </row>
    <row r="98" spans="1:3" s="52" customFormat="1" ht="20.100000000000001" customHeight="1" x14ac:dyDescent="0.25">
      <c r="A98" s="51"/>
      <c r="B98" s="55"/>
      <c r="C98" s="55"/>
    </row>
    <row r="99" spans="1:3" s="52" customFormat="1" ht="20.100000000000001" customHeight="1" x14ac:dyDescent="0.25">
      <c r="A99" s="51"/>
      <c r="B99" s="55"/>
      <c r="C99" s="55"/>
    </row>
    <row r="100" spans="1:3" s="52" customFormat="1" ht="20.100000000000001" customHeight="1" x14ac:dyDescent="0.25">
      <c r="A100" s="51"/>
      <c r="B100" s="55"/>
      <c r="C100" s="55"/>
    </row>
    <row r="101" spans="1:3" s="52" customFormat="1" ht="20.100000000000001" customHeight="1" x14ac:dyDescent="0.25">
      <c r="A101" s="51"/>
      <c r="B101" s="55"/>
      <c r="C101" s="55"/>
    </row>
  </sheetData>
  <mergeCells count="1">
    <mergeCell ref="B4:D4"/>
  </mergeCells>
  <hyperlinks>
    <hyperlink ref="C1" location="'Competitions Dashboard'!A1" display=" COMPETITIONS DASHBOARD" xr:uid="{2079128E-C447-4143-8BC5-30DD5F871322}"/>
    <hyperlink ref="D1" location="'Statistics Overview'!A1" display="STATISTICS OVERVIEW" xr:uid="{7CABC8C4-806C-41CE-84B8-003A31528B3D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78E8E-A1FC-47C6-8C41-48A663485405}">
  <sheetPr>
    <pageSetUpPr fitToPage="1"/>
  </sheetPr>
  <dimension ref="A1:G92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B21" sqref="B2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347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52" customFormat="1" ht="20.100000000000001" customHeight="1" x14ac:dyDescent="0.25">
      <c r="A7" s="51">
        <v>2012</v>
      </c>
      <c r="B7" s="54" t="s">
        <v>176</v>
      </c>
      <c r="C7" s="55" t="s">
        <v>190</v>
      </c>
      <c r="D7" s="52" t="s">
        <v>190</v>
      </c>
    </row>
    <row r="8" spans="1:7" s="52" customFormat="1" ht="20.100000000000001" customHeight="1" x14ac:dyDescent="0.25">
      <c r="A8" s="51">
        <v>2013</v>
      </c>
      <c r="B8" s="55" t="s">
        <v>310</v>
      </c>
      <c r="C8" s="55"/>
    </row>
    <row r="9" spans="1:7" s="52" customFormat="1" ht="20.100000000000001" customHeight="1" x14ac:dyDescent="0.25">
      <c r="A9" s="51">
        <v>2014</v>
      </c>
      <c r="B9" s="55" t="s">
        <v>310</v>
      </c>
      <c r="C9" s="55"/>
    </row>
    <row r="10" spans="1:7" s="52" customFormat="1" ht="20.100000000000001" customHeight="1" x14ac:dyDescent="0.25">
      <c r="A10" s="51">
        <v>2015</v>
      </c>
      <c r="B10" s="55" t="s">
        <v>310</v>
      </c>
      <c r="C10" s="55"/>
    </row>
    <row r="11" spans="1:7" s="52" customFormat="1" ht="20.100000000000001" customHeight="1" x14ac:dyDescent="0.25">
      <c r="A11" s="51">
        <v>2016</v>
      </c>
      <c r="B11" s="55" t="s">
        <v>310</v>
      </c>
      <c r="C11" s="55"/>
    </row>
    <row r="12" spans="1:7" s="52" customFormat="1" ht="20.100000000000001" customHeight="1" x14ac:dyDescent="0.25">
      <c r="A12" s="51">
        <v>2017</v>
      </c>
      <c r="B12" s="55" t="s">
        <v>310</v>
      </c>
      <c r="C12" s="55"/>
    </row>
    <row r="13" spans="1:7" s="52" customFormat="1" ht="20.100000000000001" customHeight="1" x14ac:dyDescent="0.25">
      <c r="A13" s="51">
        <v>2018</v>
      </c>
      <c r="B13" s="55" t="s">
        <v>310</v>
      </c>
      <c r="C13" s="55"/>
    </row>
    <row r="14" spans="1:7" s="52" customFormat="1" ht="20.100000000000001" customHeight="1" x14ac:dyDescent="0.25">
      <c r="A14" s="51">
        <v>2019</v>
      </c>
      <c r="B14" s="55" t="s">
        <v>310</v>
      </c>
      <c r="C14" s="55"/>
      <c r="D14" s="55"/>
    </row>
    <row r="15" spans="1:7" s="52" customFormat="1" ht="20.100000000000001" customHeight="1" x14ac:dyDescent="0.25">
      <c r="A15" s="51">
        <f>IF(B14&gt;"",MAX(A$4:A14)+1,"")</f>
        <v>2020</v>
      </c>
      <c r="B15" s="55" t="s">
        <v>310</v>
      </c>
      <c r="C15" s="55"/>
      <c r="D15" s="55"/>
    </row>
    <row r="16" spans="1:7" s="52" customFormat="1" ht="20.100000000000001" customHeight="1" x14ac:dyDescent="0.25">
      <c r="A16" s="51">
        <f>IF(B15&gt;"",MAX(A$4:A15)+1,"")</f>
        <v>2021</v>
      </c>
      <c r="B16" s="55" t="s">
        <v>310</v>
      </c>
      <c r="C16" s="55"/>
      <c r="D16" s="55"/>
    </row>
    <row r="17" spans="1:4" s="52" customFormat="1" ht="20.100000000000001" customHeight="1" x14ac:dyDescent="0.25">
      <c r="A17" s="51">
        <f>IF(B16&gt;"",MAX(A$4:A16)+1,"")</f>
        <v>2022</v>
      </c>
      <c r="B17" s="55" t="s">
        <v>310</v>
      </c>
      <c r="C17" s="55"/>
      <c r="D17" s="55"/>
    </row>
    <row r="18" spans="1:4" s="52" customFormat="1" ht="20.100000000000001" customHeight="1" x14ac:dyDescent="0.25">
      <c r="A18" s="51">
        <f>IF(B17&gt;"",MAX(A$4:A17)+1,"")</f>
        <v>2023</v>
      </c>
      <c r="B18" s="55" t="s">
        <v>310</v>
      </c>
      <c r="C18" s="55"/>
      <c r="D18" s="55"/>
    </row>
    <row r="19" spans="1:4" s="52" customFormat="1" ht="20.100000000000001" customHeight="1" x14ac:dyDescent="0.25">
      <c r="A19" s="51">
        <f>IF(B18&gt;"",MAX(A$4:A18)+1,"")</f>
        <v>2024</v>
      </c>
      <c r="B19" s="55" t="s">
        <v>310</v>
      </c>
      <c r="C19" s="55"/>
      <c r="D19" s="55"/>
    </row>
    <row r="20" spans="1:4" s="52" customFormat="1" ht="20.100000000000001" customHeight="1" x14ac:dyDescent="0.25">
      <c r="A20" s="51">
        <f>IF(B19&gt;"",MAX(A$4:A19)+1,"")</f>
        <v>2025</v>
      </c>
      <c r="B20" s="55" t="s">
        <v>310</v>
      </c>
      <c r="C20" s="55"/>
      <c r="D20" s="55"/>
    </row>
    <row r="21" spans="1:4" s="52" customFormat="1" ht="20.100000000000001" customHeight="1" x14ac:dyDescent="0.25">
      <c r="A21" s="51">
        <f>IF(B20&gt;"",MAX(A$4:A20)+1,"")</f>
        <v>2026</v>
      </c>
      <c r="B21" s="55"/>
      <c r="C21" s="55"/>
      <c r="D21" s="55"/>
    </row>
    <row r="22" spans="1:4" s="52" customFormat="1" ht="20.100000000000001" customHeight="1" x14ac:dyDescent="0.25">
      <c r="A22" s="51" t="str">
        <f>IF(B21&gt;"",MAX(A$4:A21)+1,"")</f>
        <v/>
      </c>
      <c r="B22" s="55"/>
      <c r="C22" s="55"/>
      <c r="D22" s="55"/>
    </row>
    <row r="23" spans="1:4" s="52" customFormat="1" ht="20.100000000000001" customHeight="1" x14ac:dyDescent="0.25">
      <c r="A23" s="51" t="str">
        <f>IF(B22&gt;"",MAX(A$4:A22)+1,"")</f>
        <v/>
      </c>
      <c r="B23" s="55"/>
      <c r="C23" s="55"/>
      <c r="D23" s="55"/>
    </row>
    <row r="24" spans="1:4" s="52" customFormat="1" ht="20.100000000000001" customHeight="1" x14ac:dyDescent="0.25">
      <c r="A24" s="51" t="str">
        <f>IF(B23&gt;"",MAX(A$4:A23)+1,"")</f>
        <v/>
      </c>
      <c r="B24" s="55"/>
      <c r="C24" s="55"/>
      <c r="D24" s="55"/>
    </row>
    <row r="25" spans="1:4" s="52" customFormat="1" ht="20.100000000000001" customHeight="1" x14ac:dyDescent="0.25">
      <c r="A25" s="51" t="str">
        <f>IF(B24&gt;"",MAX(A$4:A24)+1,"")</f>
        <v/>
      </c>
      <c r="B25" s="55"/>
      <c r="C25" s="55"/>
      <c r="D25" s="55"/>
    </row>
    <row r="26" spans="1:4" s="52" customFormat="1" ht="20.100000000000001" customHeight="1" x14ac:dyDescent="0.25">
      <c r="A26" s="51" t="str">
        <f>IF(B25&gt;"",MAX(A$4:A25)+1,"")</f>
        <v/>
      </c>
      <c r="B26" s="55"/>
      <c r="C26" s="55"/>
      <c r="D26" s="55"/>
    </row>
    <row r="27" spans="1:4" s="52" customFormat="1" ht="20.100000000000001" customHeight="1" x14ac:dyDescent="0.25">
      <c r="A27" s="51" t="str">
        <f>IF(B26&gt;"",MAX(A$4:A26)+1,"")</f>
        <v/>
      </c>
      <c r="B27" s="55"/>
      <c r="C27" s="55"/>
      <c r="D27" s="55"/>
    </row>
    <row r="28" spans="1:4" s="52" customFormat="1" ht="20.100000000000001" customHeight="1" x14ac:dyDescent="0.25">
      <c r="A28" s="51" t="str">
        <f>IF(B27&gt;"",MAX(A$4:A27)+1,"")</f>
        <v/>
      </c>
      <c r="B28" s="55"/>
      <c r="C28" s="55"/>
      <c r="D28" s="55"/>
    </row>
    <row r="29" spans="1:4" s="52" customFormat="1" ht="20.100000000000001" customHeight="1" x14ac:dyDescent="0.25">
      <c r="A29" s="51" t="str">
        <f>IF(B28&gt;"",MAX(A$4:A28)+1,"")</f>
        <v/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IF(B29&gt;"",MAX(A$4:A29)+1,"")</f>
        <v/>
      </c>
      <c r="B30" s="55"/>
      <c r="C30" s="55"/>
      <c r="D30" s="55"/>
    </row>
    <row r="31" spans="1:4" s="52" customFormat="1" ht="20.100000000000001" customHeight="1" x14ac:dyDescent="0.25">
      <c r="A31" s="51" t="str">
        <f>IF(B30&gt;"",MAX(A$4:A30)+1,"")</f>
        <v/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IF(B31&gt;"",MAX(A$4:A31)+1,"")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IF(B32&gt;"",MAX(A$4:A32)+1,"")</f>
        <v/>
      </c>
      <c r="B33" s="55"/>
      <c r="C33" s="55"/>
      <c r="D33" s="55"/>
    </row>
    <row r="34" spans="1:4" s="52" customFormat="1" ht="20.100000000000001" customHeight="1" x14ac:dyDescent="0.25">
      <c r="A34" s="51"/>
      <c r="B34" s="55"/>
      <c r="C34" s="55"/>
    </row>
    <row r="35" spans="1:4" s="52" customFormat="1" ht="20.100000000000001" customHeight="1" x14ac:dyDescent="0.25">
      <c r="A35" s="51"/>
      <c r="B35" s="55"/>
      <c r="C35" s="55"/>
    </row>
    <row r="36" spans="1:4" s="52" customFormat="1" ht="20.100000000000001" customHeight="1" x14ac:dyDescent="0.25">
      <c r="A36" s="51"/>
      <c r="B36" s="55"/>
      <c r="C36" s="55"/>
    </row>
    <row r="37" spans="1:4" s="52" customFormat="1" ht="20.100000000000001" customHeight="1" x14ac:dyDescent="0.25">
      <c r="A37" s="51"/>
      <c r="B37" s="55"/>
      <c r="C37" s="55"/>
    </row>
    <row r="38" spans="1:4" s="52" customFormat="1" ht="20.100000000000001" customHeight="1" x14ac:dyDescent="0.25">
      <c r="A38" s="51"/>
      <c r="B38" s="55"/>
      <c r="C38" s="55"/>
    </row>
    <row r="39" spans="1:4" s="52" customFormat="1" ht="20.100000000000001" customHeight="1" x14ac:dyDescent="0.25">
      <c r="A39" s="51"/>
      <c r="B39" s="55"/>
      <c r="C39" s="55"/>
    </row>
    <row r="40" spans="1:4" s="52" customFormat="1" ht="20.100000000000001" customHeight="1" x14ac:dyDescent="0.25">
      <c r="A40" s="51"/>
      <c r="B40" s="55"/>
      <c r="C40" s="55"/>
    </row>
    <row r="41" spans="1:4" s="52" customFormat="1" ht="20.100000000000001" customHeight="1" x14ac:dyDescent="0.25">
      <c r="A41" s="51"/>
      <c r="B41" s="55"/>
      <c r="C41" s="55"/>
    </row>
    <row r="42" spans="1:4" s="52" customFormat="1" ht="20.100000000000001" customHeight="1" x14ac:dyDescent="0.25">
      <c r="A42" s="51"/>
      <c r="B42" s="55"/>
      <c r="C42" s="55"/>
    </row>
    <row r="43" spans="1:4" s="52" customFormat="1" ht="20.100000000000001" customHeight="1" x14ac:dyDescent="0.25">
      <c r="A43" s="51"/>
      <c r="B43" s="55"/>
      <c r="C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3" customFormat="1" ht="20.100000000000001" customHeight="1" x14ac:dyDescent="0.25">
      <c r="A52" s="51"/>
      <c r="B52" s="54"/>
      <c r="C52" s="54"/>
    </row>
    <row r="53" spans="1:3" s="53" customFormat="1" ht="20.100000000000001" customHeight="1" x14ac:dyDescent="0.25">
      <c r="A53" s="51"/>
      <c r="B53" s="54"/>
      <c r="C53" s="54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</sheetData>
  <mergeCells count="1">
    <mergeCell ref="B4:D4"/>
  </mergeCells>
  <hyperlinks>
    <hyperlink ref="C1" location="'Competitions Dashboard'!A1" display=" COMPETITIONS DASHBOARD" xr:uid="{12AFFF21-6355-4DAA-BDAD-F8B449722FBC}"/>
    <hyperlink ref="D1" location="'Statistics Overview'!A1" display="STATISTICS OVERVIEW" xr:uid="{40380695-0BA3-49D9-A031-C15342B79906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  <colBreaks count="1" manualBreakCount="1">
    <brk id="4" min="3" max="32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0C11E-0ADC-46A9-A1A6-3C1F210DCCCD}">
  <sheetPr>
    <pageSetUpPr fitToPage="1"/>
  </sheetPr>
  <dimension ref="A1:G99"/>
  <sheetViews>
    <sheetView showGridLines="0" zoomScaleNormal="100" zoomScaleSheetLayoutView="55" workbookViewId="0">
      <pane xSplit="1" ySplit="6" topLeftCell="B55" activePane="bottomRight" state="frozen"/>
      <selection activeCell="C1" sqref="C1"/>
      <selection pane="topRight" activeCell="C1" sqref="C1"/>
      <selection pane="bottomLeft" activeCell="C1" sqref="C1"/>
      <selection pane="bottomRight" activeCell="D61" sqref="D6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  <c r="F2" s="130"/>
      <c r="G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348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1973</v>
      </c>
      <c r="B7" s="195" t="s">
        <v>415</v>
      </c>
      <c r="C7" s="195" t="s">
        <v>415</v>
      </c>
      <c r="D7" s="104" t="s">
        <v>205</v>
      </c>
      <c r="E7" s="50"/>
      <c r="F7" s="50"/>
      <c r="G7" s="50"/>
    </row>
    <row r="8" spans="1:7" ht="20.100000000000001" customHeight="1" x14ac:dyDescent="0.3">
      <c r="A8" s="51">
        <v>1974</v>
      </c>
      <c r="B8" s="195" t="s">
        <v>415</v>
      </c>
      <c r="C8" s="195" t="s">
        <v>415</v>
      </c>
      <c r="D8" s="104" t="s">
        <v>192</v>
      </c>
      <c r="E8" s="50"/>
      <c r="F8" s="50"/>
      <c r="G8" s="50"/>
    </row>
    <row r="9" spans="1:7" ht="20.100000000000001" customHeight="1" x14ac:dyDescent="0.3">
      <c r="A9" s="51">
        <v>1975</v>
      </c>
      <c r="B9" s="195" t="s">
        <v>415</v>
      </c>
      <c r="C9" s="195" t="s">
        <v>415</v>
      </c>
      <c r="D9" s="104" t="s">
        <v>339</v>
      </c>
      <c r="E9" s="50"/>
      <c r="F9" s="50"/>
      <c r="G9" s="50"/>
    </row>
    <row r="10" spans="1:7" ht="20.100000000000001" customHeight="1" x14ac:dyDescent="0.3">
      <c r="A10" s="51">
        <v>1976</v>
      </c>
      <c r="B10" s="195" t="s">
        <v>415</v>
      </c>
      <c r="C10" s="195" t="s">
        <v>415</v>
      </c>
      <c r="D10" s="104" t="s">
        <v>839</v>
      </c>
      <c r="E10" s="50"/>
      <c r="F10" s="50"/>
      <c r="G10" s="50"/>
    </row>
    <row r="11" spans="1:7" ht="20.100000000000001" customHeight="1" x14ac:dyDescent="0.3">
      <c r="A11" s="51">
        <v>1977</v>
      </c>
      <c r="B11" s="104" t="s">
        <v>192</v>
      </c>
      <c r="C11" s="195" t="s">
        <v>415</v>
      </c>
      <c r="D11" s="195" t="s">
        <v>415</v>
      </c>
      <c r="E11" s="50"/>
      <c r="F11" s="50"/>
      <c r="G11" s="50"/>
    </row>
    <row r="12" spans="1:7" ht="20.100000000000001" customHeight="1" x14ac:dyDescent="0.3">
      <c r="A12" s="51">
        <v>1978</v>
      </c>
      <c r="B12" s="195" t="s">
        <v>415</v>
      </c>
      <c r="C12" s="195" t="s">
        <v>415</v>
      </c>
      <c r="D12" s="48" t="s">
        <v>174</v>
      </c>
    </row>
    <row r="13" spans="1:7" s="52" customFormat="1" ht="20.100000000000001" customHeight="1" x14ac:dyDescent="0.25">
      <c r="A13" s="51">
        <v>1979</v>
      </c>
      <c r="B13" s="195" t="s">
        <v>415</v>
      </c>
      <c r="C13" s="195" t="s">
        <v>415</v>
      </c>
      <c r="D13" s="52" t="s">
        <v>344</v>
      </c>
    </row>
    <row r="14" spans="1:7" s="52" customFormat="1" ht="20.100000000000001" customHeight="1" x14ac:dyDescent="0.25">
      <c r="A14" s="51">
        <v>1980</v>
      </c>
      <c r="B14" s="195" t="s">
        <v>415</v>
      </c>
      <c r="C14" s="195" t="s">
        <v>415</v>
      </c>
      <c r="D14" s="52" t="s">
        <v>172</v>
      </c>
    </row>
    <row r="15" spans="1:7" s="52" customFormat="1" ht="20.100000000000001" customHeight="1" x14ac:dyDescent="0.25">
      <c r="A15" s="51">
        <v>1981</v>
      </c>
      <c r="B15" s="195" t="s">
        <v>415</v>
      </c>
      <c r="C15" s="195" t="s">
        <v>415</v>
      </c>
      <c r="D15" s="52" t="s">
        <v>172</v>
      </c>
    </row>
    <row r="16" spans="1:7" s="52" customFormat="1" ht="20.100000000000001" customHeight="1" x14ac:dyDescent="0.25">
      <c r="A16" s="51">
        <v>1982</v>
      </c>
      <c r="B16" s="195" t="s">
        <v>415</v>
      </c>
      <c r="C16" s="195" t="s">
        <v>415</v>
      </c>
      <c r="D16" s="195" t="s">
        <v>415</v>
      </c>
    </row>
    <row r="17" spans="1:4" s="52" customFormat="1" ht="20.100000000000001" customHeight="1" x14ac:dyDescent="0.25">
      <c r="A17" s="51">
        <v>1983</v>
      </c>
      <c r="B17" s="195" t="s">
        <v>415</v>
      </c>
      <c r="C17" s="195" t="s">
        <v>415</v>
      </c>
      <c r="D17" s="52" t="s">
        <v>194</v>
      </c>
    </row>
    <row r="18" spans="1:4" s="52" customFormat="1" ht="20.100000000000001" customHeight="1" x14ac:dyDescent="0.25">
      <c r="A18" s="51">
        <v>1984</v>
      </c>
      <c r="B18" s="55" t="s">
        <v>274</v>
      </c>
      <c r="C18" s="195" t="s">
        <v>415</v>
      </c>
      <c r="D18" s="52" t="s">
        <v>840</v>
      </c>
    </row>
    <row r="19" spans="1:4" s="52" customFormat="1" ht="20.100000000000001" customHeight="1" x14ac:dyDescent="0.25">
      <c r="A19" s="51">
        <v>1985</v>
      </c>
      <c r="B19" s="55" t="s">
        <v>184</v>
      </c>
      <c r="C19" s="195" t="s">
        <v>415</v>
      </c>
      <c r="D19" s="52" t="s">
        <v>184</v>
      </c>
    </row>
    <row r="20" spans="1:4" s="52" customFormat="1" ht="20.100000000000001" customHeight="1" x14ac:dyDescent="0.25">
      <c r="A20" s="51">
        <v>1986</v>
      </c>
      <c r="B20" s="55" t="s">
        <v>184</v>
      </c>
      <c r="C20" s="195" t="s">
        <v>415</v>
      </c>
      <c r="D20" s="52" t="s">
        <v>184</v>
      </c>
    </row>
    <row r="21" spans="1:4" s="52" customFormat="1" ht="20.100000000000001" customHeight="1" x14ac:dyDescent="0.25">
      <c r="A21" s="51">
        <v>1987</v>
      </c>
      <c r="B21" s="55" t="s">
        <v>184</v>
      </c>
      <c r="C21" s="195" t="s">
        <v>415</v>
      </c>
      <c r="D21" s="52" t="s">
        <v>184</v>
      </c>
    </row>
    <row r="22" spans="1:4" s="52" customFormat="1" ht="20.100000000000001" customHeight="1" x14ac:dyDescent="0.25">
      <c r="A22" s="51">
        <v>1988</v>
      </c>
      <c r="B22" s="52" t="s">
        <v>184</v>
      </c>
      <c r="C22" s="195" t="s">
        <v>415</v>
      </c>
      <c r="D22" s="52" t="s">
        <v>174</v>
      </c>
    </row>
    <row r="23" spans="1:4" s="52" customFormat="1" ht="20.100000000000001" customHeight="1" x14ac:dyDescent="0.25">
      <c r="A23" s="51">
        <v>1989</v>
      </c>
      <c r="B23" s="52" t="s">
        <v>184</v>
      </c>
      <c r="C23" s="195" t="s">
        <v>415</v>
      </c>
      <c r="D23" s="52" t="s">
        <v>192</v>
      </c>
    </row>
    <row r="24" spans="1:4" s="52" customFormat="1" ht="20.100000000000001" customHeight="1" x14ac:dyDescent="0.25">
      <c r="A24" s="51">
        <v>1990</v>
      </c>
      <c r="B24" s="52" t="s">
        <v>249</v>
      </c>
      <c r="C24" s="55" t="s">
        <v>262</v>
      </c>
      <c r="D24" s="52" t="s">
        <v>194</v>
      </c>
    </row>
    <row r="25" spans="1:4" s="52" customFormat="1" ht="20.100000000000001" customHeight="1" x14ac:dyDescent="0.25">
      <c r="A25" s="51"/>
      <c r="B25" s="52" t="s">
        <v>349</v>
      </c>
      <c r="C25" s="55"/>
    </row>
    <row r="26" spans="1:4" s="52" customFormat="1" ht="20.100000000000001" customHeight="1" x14ac:dyDescent="0.25">
      <c r="A26" s="51">
        <v>1991</v>
      </c>
      <c r="B26" s="195" t="s">
        <v>415</v>
      </c>
      <c r="C26" s="195" t="s">
        <v>415</v>
      </c>
      <c r="D26" s="195" t="s">
        <v>415</v>
      </c>
    </row>
    <row r="27" spans="1:4" s="52" customFormat="1" ht="20.100000000000001" customHeight="1" x14ac:dyDescent="0.25">
      <c r="A27" s="51">
        <v>1992</v>
      </c>
      <c r="B27" s="195" t="s">
        <v>415</v>
      </c>
      <c r="C27" s="195" t="s">
        <v>415</v>
      </c>
      <c r="D27" s="195" t="s">
        <v>415</v>
      </c>
    </row>
    <row r="28" spans="1:4" s="52" customFormat="1" ht="20.100000000000001" customHeight="1" x14ac:dyDescent="0.25">
      <c r="A28" s="51">
        <v>1993</v>
      </c>
      <c r="B28" s="195" t="s">
        <v>415</v>
      </c>
      <c r="C28" s="195" t="s">
        <v>415</v>
      </c>
      <c r="D28" s="195" t="s">
        <v>415</v>
      </c>
    </row>
    <row r="29" spans="1:4" s="52" customFormat="1" ht="20.100000000000001" customHeight="1" x14ac:dyDescent="0.25">
      <c r="A29" s="51">
        <v>1994</v>
      </c>
      <c r="B29" s="55" t="s">
        <v>192</v>
      </c>
      <c r="C29" s="195" t="s">
        <v>415</v>
      </c>
      <c r="D29" s="55" t="s">
        <v>192</v>
      </c>
    </row>
    <row r="30" spans="1:4" s="52" customFormat="1" ht="20.100000000000001" customHeight="1" x14ac:dyDescent="0.25">
      <c r="A30" s="51">
        <v>1995</v>
      </c>
      <c r="B30" s="55" t="s">
        <v>253</v>
      </c>
      <c r="C30" s="55" t="s">
        <v>262</v>
      </c>
      <c r="D30" s="55" t="s">
        <v>192</v>
      </c>
    </row>
    <row r="31" spans="1:4" s="52" customFormat="1" ht="20.100000000000001" customHeight="1" x14ac:dyDescent="0.25">
      <c r="A31" s="51"/>
      <c r="B31" s="55" t="s">
        <v>328</v>
      </c>
      <c r="C31" s="55"/>
      <c r="D31" s="55"/>
    </row>
    <row r="32" spans="1:4" s="52" customFormat="1" ht="20.100000000000001" customHeight="1" x14ac:dyDescent="0.25">
      <c r="A32" s="51">
        <v>1996</v>
      </c>
      <c r="B32" s="55" t="s">
        <v>184</v>
      </c>
      <c r="C32" s="195" t="s">
        <v>415</v>
      </c>
      <c r="D32" s="55" t="s">
        <v>184</v>
      </c>
    </row>
    <row r="33" spans="1:4" s="52" customFormat="1" ht="20.100000000000001" customHeight="1" x14ac:dyDescent="0.25">
      <c r="A33" s="51">
        <v>1997</v>
      </c>
      <c r="B33" s="55" t="s">
        <v>184</v>
      </c>
      <c r="C33" s="195" t="s">
        <v>415</v>
      </c>
      <c r="D33" s="52" t="s">
        <v>184</v>
      </c>
    </row>
    <row r="34" spans="1:4" s="52" customFormat="1" ht="20.100000000000001" customHeight="1" x14ac:dyDescent="0.25">
      <c r="A34" s="51">
        <v>1998</v>
      </c>
      <c r="B34" s="55" t="s">
        <v>192</v>
      </c>
      <c r="C34" s="195" t="s">
        <v>415</v>
      </c>
      <c r="D34" s="52" t="s">
        <v>192</v>
      </c>
    </row>
    <row r="35" spans="1:4" s="52" customFormat="1" ht="20.100000000000001" customHeight="1" x14ac:dyDescent="0.25">
      <c r="A35" s="51">
        <v>1999</v>
      </c>
      <c r="B35" s="55" t="s">
        <v>192</v>
      </c>
      <c r="C35" s="195" t="s">
        <v>415</v>
      </c>
      <c r="D35" s="52" t="s">
        <v>184</v>
      </c>
    </row>
    <row r="36" spans="1:4" s="52" customFormat="1" ht="20.100000000000001" customHeight="1" x14ac:dyDescent="0.25">
      <c r="A36" s="51">
        <v>2000</v>
      </c>
      <c r="B36" s="55" t="s">
        <v>350</v>
      </c>
      <c r="C36" s="195" t="s">
        <v>415</v>
      </c>
      <c r="D36" s="52" t="s">
        <v>350</v>
      </c>
    </row>
    <row r="37" spans="1:4" s="52" customFormat="1" ht="20.100000000000001" customHeight="1" x14ac:dyDescent="0.25">
      <c r="A37" s="51">
        <v>2001</v>
      </c>
      <c r="B37" s="195" t="s">
        <v>415</v>
      </c>
      <c r="C37" s="195" t="s">
        <v>415</v>
      </c>
      <c r="D37" s="195" t="s">
        <v>415</v>
      </c>
    </row>
    <row r="38" spans="1:4" s="52" customFormat="1" ht="20.100000000000001" customHeight="1" x14ac:dyDescent="0.25">
      <c r="A38" s="51">
        <v>2002</v>
      </c>
      <c r="B38" s="52" t="s">
        <v>172</v>
      </c>
      <c r="C38" s="195" t="s">
        <v>415</v>
      </c>
      <c r="D38" s="52" t="s">
        <v>172</v>
      </c>
    </row>
    <row r="39" spans="1:4" s="52" customFormat="1" ht="20.100000000000001" customHeight="1" x14ac:dyDescent="0.25">
      <c r="A39" s="51">
        <v>2003</v>
      </c>
      <c r="B39" s="52" t="s">
        <v>192</v>
      </c>
      <c r="C39" s="55" t="s">
        <v>184</v>
      </c>
      <c r="D39" s="52" t="s">
        <v>192</v>
      </c>
    </row>
    <row r="40" spans="1:4" s="52" customFormat="1" ht="20.100000000000001" customHeight="1" x14ac:dyDescent="0.25">
      <c r="A40" s="51">
        <v>2004</v>
      </c>
      <c r="B40" s="55" t="s">
        <v>192</v>
      </c>
      <c r="C40" s="55" t="s">
        <v>284</v>
      </c>
      <c r="D40" s="52" t="s">
        <v>284</v>
      </c>
    </row>
    <row r="41" spans="1:4" s="52" customFormat="1" ht="20.100000000000001" customHeight="1" x14ac:dyDescent="0.25">
      <c r="A41" s="51">
        <v>2005</v>
      </c>
      <c r="B41" s="55" t="s">
        <v>172</v>
      </c>
      <c r="C41" s="195" t="s">
        <v>415</v>
      </c>
      <c r="D41" s="52" t="s">
        <v>172</v>
      </c>
    </row>
    <row r="42" spans="1:4" s="52" customFormat="1" ht="20.100000000000001" customHeight="1" x14ac:dyDescent="0.25">
      <c r="A42" s="51">
        <v>2006</v>
      </c>
      <c r="B42" s="55" t="s">
        <v>192</v>
      </c>
      <c r="C42" s="55" t="s">
        <v>172</v>
      </c>
      <c r="D42" s="52" t="s">
        <v>192</v>
      </c>
    </row>
    <row r="43" spans="1:4" s="52" customFormat="1" ht="20.100000000000001" customHeight="1" x14ac:dyDescent="0.25">
      <c r="A43" s="51">
        <v>2007</v>
      </c>
      <c r="B43" s="55" t="s">
        <v>194</v>
      </c>
      <c r="C43" s="55" t="s">
        <v>205</v>
      </c>
      <c r="D43" s="52" t="s">
        <v>194</v>
      </c>
    </row>
    <row r="44" spans="1:4" s="52" customFormat="1" ht="20.100000000000001" customHeight="1" x14ac:dyDescent="0.25">
      <c r="A44" s="51">
        <v>2008</v>
      </c>
      <c r="B44" s="55" t="s">
        <v>194</v>
      </c>
      <c r="C44" s="55" t="s">
        <v>184</v>
      </c>
      <c r="D44" s="52" t="s">
        <v>194</v>
      </c>
    </row>
    <row r="45" spans="1:4" s="52" customFormat="1" ht="20.100000000000001" customHeight="1" x14ac:dyDescent="0.25">
      <c r="A45" s="51">
        <v>2009</v>
      </c>
      <c r="B45" s="55" t="s">
        <v>194</v>
      </c>
      <c r="C45" s="55" t="s">
        <v>186</v>
      </c>
      <c r="D45" s="52" t="s">
        <v>194</v>
      </c>
    </row>
    <row r="46" spans="1:4" s="52" customFormat="1" ht="20.100000000000001" customHeight="1" x14ac:dyDescent="0.25">
      <c r="A46" s="51">
        <v>2010</v>
      </c>
      <c r="B46" s="55" t="s">
        <v>192</v>
      </c>
      <c r="C46" s="55" t="s">
        <v>196</v>
      </c>
      <c r="D46" s="52" t="s">
        <v>192</v>
      </c>
    </row>
    <row r="47" spans="1:4" s="52" customFormat="1" ht="20.100000000000001" customHeight="1" x14ac:dyDescent="0.25">
      <c r="A47" s="51">
        <v>2011</v>
      </c>
      <c r="B47" s="55" t="s">
        <v>192</v>
      </c>
      <c r="C47" s="55" t="s">
        <v>190</v>
      </c>
      <c r="D47" s="52" t="s">
        <v>190</v>
      </c>
    </row>
    <row r="48" spans="1:4" s="52" customFormat="1" ht="20.100000000000001" customHeight="1" x14ac:dyDescent="0.25">
      <c r="A48" s="51">
        <v>2012</v>
      </c>
      <c r="B48" s="55" t="s">
        <v>197</v>
      </c>
      <c r="C48" s="55" t="s">
        <v>172</v>
      </c>
      <c r="D48" s="52" t="s">
        <v>192</v>
      </c>
    </row>
    <row r="49" spans="1:4" s="52" customFormat="1" ht="20.100000000000001" customHeight="1" x14ac:dyDescent="0.25">
      <c r="A49" s="51">
        <v>2013</v>
      </c>
      <c r="B49" s="55" t="s">
        <v>263</v>
      </c>
      <c r="C49" s="55" t="s">
        <v>197</v>
      </c>
      <c r="D49" s="52" t="s">
        <v>263</v>
      </c>
    </row>
    <row r="50" spans="1:4" s="52" customFormat="1" ht="20.100000000000001" customHeight="1" x14ac:dyDescent="0.25">
      <c r="A50" s="51">
        <v>2014</v>
      </c>
      <c r="B50" s="55" t="s">
        <v>194</v>
      </c>
      <c r="C50" s="55" t="s">
        <v>178</v>
      </c>
      <c r="D50" s="52" t="s">
        <v>178</v>
      </c>
    </row>
    <row r="51" spans="1:4" s="52" customFormat="1" ht="20.100000000000001" customHeight="1" x14ac:dyDescent="0.25">
      <c r="A51" s="51">
        <v>2015</v>
      </c>
      <c r="B51" s="55" t="s">
        <v>172</v>
      </c>
      <c r="C51" s="55" t="s">
        <v>192</v>
      </c>
      <c r="D51" s="52" t="s">
        <v>172</v>
      </c>
    </row>
    <row r="52" spans="1:4" s="52" customFormat="1" ht="20.100000000000001" customHeight="1" x14ac:dyDescent="0.25">
      <c r="A52" s="51">
        <v>2016</v>
      </c>
      <c r="B52" s="55" t="s">
        <v>194</v>
      </c>
      <c r="C52" s="55" t="s">
        <v>176</v>
      </c>
      <c r="D52" s="52" t="s">
        <v>197</v>
      </c>
    </row>
    <row r="53" spans="1:4" s="52" customFormat="1" ht="20.100000000000001" customHeight="1" x14ac:dyDescent="0.25">
      <c r="A53" s="51">
        <v>2017</v>
      </c>
      <c r="B53" s="55" t="s">
        <v>172</v>
      </c>
      <c r="C53" s="55" t="s">
        <v>263</v>
      </c>
      <c r="D53" s="52" t="s">
        <v>172</v>
      </c>
    </row>
    <row r="54" spans="1:4" s="52" customFormat="1" ht="20.100000000000001" customHeight="1" x14ac:dyDescent="0.25">
      <c r="A54" s="51">
        <v>2018</v>
      </c>
      <c r="B54" s="55" t="s">
        <v>351</v>
      </c>
      <c r="C54" s="55" t="s">
        <v>203</v>
      </c>
      <c r="D54" s="52" t="s">
        <v>351</v>
      </c>
    </row>
    <row r="55" spans="1:4" s="52" customFormat="1" ht="20.100000000000001" customHeight="1" x14ac:dyDescent="0.25">
      <c r="A55" s="51">
        <v>2019</v>
      </c>
      <c r="B55" s="55" t="s">
        <v>178</v>
      </c>
      <c r="C55" s="55" t="s">
        <v>183</v>
      </c>
      <c r="D55" s="52" t="s">
        <v>178</v>
      </c>
    </row>
    <row r="56" spans="1:4" s="52" customFormat="1" ht="20.100000000000001" customHeight="1" x14ac:dyDescent="0.25">
      <c r="A56" s="51">
        <f>IF(B55&gt;"",MAX(A$2:A55)+1,"")</f>
        <v>2020</v>
      </c>
      <c r="B56" s="55" t="s">
        <v>928</v>
      </c>
      <c r="C56" s="55"/>
      <c r="D56" s="55" t="s">
        <v>178</v>
      </c>
    </row>
    <row r="57" spans="1:4" s="52" customFormat="1" ht="20.100000000000001" customHeight="1" x14ac:dyDescent="0.25">
      <c r="A57" s="51">
        <f>IF(B56&gt;"",MAX(A$2:A56)+1,"")</f>
        <v>2021</v>
      </c>
      <c r="B57" s="55" t="s">
        <v>928</v>
      </c>
      <c r="C57" s="55"/>
      <c r="D57" s="55" t="s">
        <v>172</v>
      </c>
    </row>
    <row r="58" spans="1:4" s="52" customFormat="1" ht="20.100000000000001" customHeight="1" x14ac:dyDescent="0.25">
      <c r="A58" s="51">
        <f>IF(B57&gt;"",MAX(A$2:A57)+1,"")</f>
        <v>2022</v>
      </c>
      <c r="B58" s="55" t="s">
        <v>176</v>
      </c>
      <c r="C58" s="55" t="s">
        <v>172</v>
      </c>
      <c r="D58" s="55" t="s">
        <v>176</v>
      </c>
    </row>
    <row r="59" spans="1:4" s="52" customFormat="1" ht="20.100000000000001" customHeight="1" x14ac:dyDescent="0.25">
      <c r="A59" s="51">
        <f>IF(B58&gt;"",MAX(A$2:A58)+1,"")</f>
        <v>2023</v>
      </c>
      <c r="B59" s="55" t="s">
        <v>977</v>
      </c>
      <c r="C59" s="55" t="s">
        <v>197</v>
      </c>
      <c r="D59" s="55" t="s">
        <v>977</v>
      </c>
    </row>
    <row r="60" spans="1:4" s="52" customFormat="1" ht="20.100000000000001" customHeight="1" x14ac:dyDescent="0.25">
      <c r="A60" s="51">
        <f>IF(B59&gt;"",MAX(A$2:A59)+1,"")</f>
        <v>2024</v>
      </c>
      <c r="B60" s="55" t="s">
        <v>192</v>
      </c>
      <c r="C60" s="55" t="s">
        <v>977</v>
      </c>
      <c r="D60" s="55" t="s">
        <v>192</v>
      </c>
    </row>
    <row r="61" spans="1:4" s="52" customFormat="1" ht="20.100000000000001" customHeight="1" x14ac:dyDescent="0.25">
      <c r="A61" s="51">
        <f>IF(B60&gt;"",MAX(A$2:A60)+1,"")</f>
        <v>2025</v>
      </c>
      <c r="B61" s="55" t="s">
        <v>192</v>
      </c>
      <c r="C61" s="55" t="s">
        <v>178</v>
      </c>
      <c r="D61" s="55" t="s">
        <v>192</v>
      </c>
    </row>
    <row r="62" spans="1:4" s="52" customFormat="1" ht="20.100000000000001" customHeight="1" x14ac:dyDescent="0.25">
      <c r="A62" s="51">
        <f>IF(B61&gt;"",MAX(A$2:A61)+1,"")</f>
        <v>2026</v>
      </c>
      <c r="B62" s="55"/>
      <c r="C62" s="55"/>
      <c r="D62" s="55"/>
    </row>
    <row r="63" spans="1:4" s="52" customFormat="1" ht="20.100000000000001" customHeight="1" x14ac:dyDescent="0.25">
      <c r="A63" s="51" t="str">
        <f>IF(B62&gt;"",MAX(A$2:A62)+1,"")</f>
        <v/>
      </c>
      <c r="B63" s="55"/>
      <c r="C63" s="55"/>
      <c r="D63" s="55"/>
    </row>
    <row r="64" spans="1:4" s="52" customFormat="1" ht="20.100000000000001" customHeight="1" x14ac:dyDescent="0.25">
      <c r="A64" s="51" t="str">
        <f>IF(B63&gt;"",MAX(A$2:A63)+1,"")</f>
        <v/>
      </c>
      <c r="B64" s="55"/>
      <c r="C64" s="55"/>
      <c r="D64" s="55"/>
    </row>
    <row r="65" spans="1:4" s="52" customFormat="1" ht="20.100000000000001" customHeight="1" x14ac:dyDescent="0.25">
      <c r="A65" s="51" t="str">
        <f>IF(B64&gt;"",MAX(A$2:A64)+1,"")</f>
        <v/>
      </c>
      <c r="B65" s="55"/>
      <c r="C65" s="55"/>
      <c r="D65" s="55"/>
    </row>
    <row r="66" spans="1:4" s="52" customFormat="1" ht="20.100000000000001" customHeight="1" x14ac:dyDescent="0.25">
      <c r="A66" s="51" t="str">
        <f>IF(B65&gt;"",MAX(A$2:A65)+1,"")</f>
        <v/>
      </c>
      <c r="B66" s="55"/>
      <c r="C66" s="55"/>
      <c r="D66" s="55"/>
    </row>
    <row r="67" spans="1:4" s="52" customFormat="1" ht="20.100000000000001" customHeight="1" x14ac:dyDescent="0.25">
      <c r="A67" s="51" t="str">
        <f>IF(B66&gt;"",MAX(A$2:A66)+1,"")</f>
        <v/>
      </c>
      <c r="B67" s="55"/>
      <c r="C67" s="55"/>
      <c r="D67" s="55"/>
    </row>
    <row r="68" spans="1:4" s="52" customFormat="1" ht="20.100000000000001" customHeight="1" x14ac:dyDescent="0.25">
      <c r="A68" s="51" t="str">
        <f>IF(B67&gt;"",MAX(A$2:A67)+1,"")</f>
        <v/>
      </c>
      <c r="B68" s="55"/>
      <c r="C68" s="55"/>
      <c r="D68" s="55"/>
    </row>
    <row r="69" spans="1:4" s="52" customFormat="1" ht="20.100000000000001" customHeight="1" x14ac:dyDescent="0.25">
      <c r="A69" s="51" t="str">
        <f>IF(B68&gt;"",MAX(A$2:A68)+1,"")</f>
        <v/>
      </c>
      <c r="B69" s="55"/>
      <c r="C69" s="55"/>
      <c r="D69" s="55"/>
    </row>
    <row r="70" spans="1:4" s="52" customFormat="1" ht="20.100000000000001" customHeight="1" x14ac:dyDescent="0.25">
      <c r="A70" s="51" t="str">
        <f>IF(B69&gt;"",MAX(A$2:A69)+1,"")</f>
        <v/>
      </c>
      <c r="B70" s="55"/>
      <c r="C70" s="55"/>
      <c r="D70" s="55"/>
    </row>
    <row r="71" spans="1:4" s="52" customFormat="1" ht="20.100000000000001" customHeight="1" x14ac:dyDescent="0.25">
      <c r="A71" s="51" t="str">
        <f>IF(B70&gt;"",MAX(A$2:A70)+1,"")</f>
        <v/>
      </c>
      <c r="B71" s="55"/>
      <c r="C71" s="55"/>
      <c r="D71" s="55"/>
    </row>
    <row r="72" spans="1:4" s="52" customFormat="1" ht="20.100000000000001" customHeight="1" x14ac:dyDescent="0.25">
      <c r="A72" s="51" t="str">
        <f>IF(B71&gt;"",MAX(A$2:A71)+1,"")</f>
        <v/>
      </c>
      <c r="B72" s="55"/>
      <c r="C72" s="55"/>
      <c r="D72" s="55"/>
    </row>
    <row r="73" spans="1:4" s="52" customFormat="1" ht="20.100000000000001" customHeight="1" x14ac:dyDescent="0.25">
      <c r="A73" s="51" t="str">
        <f>IF(B72&gt;"",MAX(A$2:A72)+1,"")</f>
        <v/>
      </c>
      <c r="B73" s="55"/>
      <c r="C73" s="55"/>
      <c r="D73" s="55"/>
    </row>
    <row r="74" spans="1:4" s="52" customFormat="1" ht="20.100000000000001" customHeight="1" x14ac:dyDescent="0.25">
      <c r="A74" s="51" t="str">
        <f>IF(B73&gt;"",MAX(A$2:A73)+1,"")</f>
        <v/>
      </c>
      <c r="B74" s="55"/>
      <c r="C74" s="55"/>
      <c r="D74" s="55"/>
    </row>
    <row r="75" spans="1:4" s="52" customFormat="1" ht="20.100000000000001" customHeight="1" x14ac:dyDescent="0.25">
      <c r="A75" s="51"/>
      <c r="B75" s="55"/>
      <c r="C75" s="55"/>
    </row>
    <row r="76" spans="1:4" s="52" customFormat="1" ht="20.100000000000001" customHeight="1" x14ac:dyDescent="0.25">
      <c r="A76" s="51"/>
      <c r="B76" s="55"/>
      <c r="C76" s="55"/>
    </row>
    <row r="77" spans="1:4" s="52" customFormat="1" ht="20.100000000000001" customHeight="1" x14ac:dyDescent="0.25">
      <c r="A77" s="51"/>
      <c r="B77" s="55"/>
      <c r="C77" s="55"/>
    </row>
    <row r="78" spans="1:4" s="52" customFormat="1" ht="20.100000000000001" customHeight="1" x14ac:dyDescent="0.25">
      <c r="A78" s="51"/>
      <c r="B78" s="55"/>
      <c r="C78" s="55"/>
    </row>
    <row r="79" spans="1:4" s="52" customFormat="1" ht="20.100000000000001" customHeight="1" x14ac:dyDescent="0.25">
      <c r="A79" s="51"/>
      <c r="B79" s="55"/>
      <c r="C79" s="55"/>
    </row>
    <row r="80" spans="1:4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  <row r="93" spans="1:3" s="52" customFormat="1" ht="20.100000000000001" customHeight="1" x14ac:dyDescent="0.25">
      <c r="A93" s="51"/>
      <c r="B93" s="55"/>
      <c r="C93" s="55"/>
    </row>
    <row r="94" spans="1:3" s="52" customFormat="1" ht="20.100000000000001" customHeight="1" x14ac:dyDescent="0.25">
      <c r="A94" s="51"/>
      <c r="B94" s="55"/>
      <c r="C94" s="55"/>
    </row>
    <row r="95" spans="1:3" s="52" customFormat="1" ht="20.100000000000001" customHeight="1" x14ac:dyDescent="0.25">
      <c r="A95" s="51"/>
      <c r="B95" s="55"/>
      <c r="C95" s="55"/>
    </row>
    <row r="96" spans="1:3" s="52" customFormat="1" ht="20.100000000000001" customHeight="1" x14ac:dyDescent="0.25">
      <c r="A96" s="51"/>
      <c r="B96" s="55"/>
      <c r="C96" s="55"/>
    </row>
    <row r="97" spans="1:3" s="52" customFormat="1" ht="20.100000000000001" customHeight="1" x14ac:dyDescent="0.25">
      <c r="A97" s="51"/>
      <c r="B97" s="55"/>
      <c r="C97" s="55"/>
    </row>
    <row r="98" spans="1:3" s="52" customFormat="1" ht="20.100000000000001" customHeight="1" x14ac:dyDescent="0.25">
      <c r="A98" s="51"/>
      <c r="B98" s="55"/>
      <c r="C98" s="55"/>
    </row>
    <row r="99" spans="1:3" s="52" customFormat="1" ht="20.100000000000001" customHeight="1" x14ac:dyDescent="0.25">
      <c r="A99" s="51"/>
      <c r="B99" s="55"/>
      <c r="C99" s="55"/>
    </row>
  </sheetData>
  <mergeCells count="1">
    <mergeCell ref="B4:D4"/>
  </mergeCells>
  <hyperlinks>
    <hyperlink ref="C1" location="'Competitions Dashboard'!A1" display=" COMPETITIONS DASHBOARD" xr:uid="{A22892B4-5D47-414A-AAC7-E588D9B37F4B}"/>
    <hyperlink ref="D1" location="'Statistics Overview'!A1" display="STATISTICS OVERVIEW" xr:uid="{364A34F7-3F3C-4B80-AC0E-B591066221F7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8A24C-DBD4-4EE3-B421-37D71C4372AB}">
  <sheetPr>
    <pageSetUpPr fitToPage="1"/>
  </sheetPr>
  <dimension ref="A1:G92"/>
  <sheetViews>
    <sheetView showGridLines="0" zoomScaleNormal="100" workbookViewId="0">
      <pane xSplit="1" ySplit="6" topLeftCell="B12" activePane="bottomRight" state="frozen"/>
      <selection activeCell="C1" sqref="C1"/>
      <selection pane="topRight" activeCell="C1" sqref="C1"/>
      <selection pane="bottomLeft" activeCell="C1" sqref="C1"/>
      <selection pane="bottomRight" activeCell="B34" sqref="B34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352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1999</v>
      </c>
      <c r="B7" s="54" t="s">
        <v>271</v>
      </c>
      <c r="C7" s="195" t="s">
        <v>415</v>
      </c>
      <c r="D7" s="48" t="s">
        <v>270</v>
      </c>
    </row>
    <row r="8" spans="1:7" s="52" customFormat="1" ht="20.100000000000001" customHeight="1" x14ac:dyDescent="0.25">
      <c r="A8" s="51">
        <v>2000</v>
      </c>
      <c r="B8" s="195" t="s">
        <v>415</v>
      </c>
      <c r="C8" s="195" t="s">
        <v>415</v>
      </c>
      <c r="D8" s="195" t="s">
        <v>415</v>
      </c>
    </row>
    <row r="9" spans="1:7" s="52" customFormat="1" ht="20.100000000000001" customHeight="1" x14ac:dyDescent="0.25">
      <c r="A9" s="51">
        <v>2001</v>
      </c>
      <c r="B9" s="55" t="s">
        <v>186</v>
      </c>
      <c r="C9" s="195" t="s">
        <v>415</v>
      </c>
      <c r="D9" s="52" t="s">
        <v>270</v>
      </c>
    </row>
    <row r="10" spans="1:7" s="52" customFormat="1" ht="20.100000000000001" customHeight="1" x14ac:dyDescent="0.25">
      <c r="A10" s="51">
        <v>2002</v>
      </c>
      <c r="B10" s="55" t="s">
        <v>306</v>
      </c>
      <c r="C10" s="195" t="s">
        <v>415</v>
      </c>
      <c r="D10" s="52" t="s">
        <v>306</v>
      </c>
    </row>
    <row r="11" spans="1:7" s="52" customFormat="1" ht="20.100000000000001" customHeight="1" x14ac:dyDescent="0.25">
      <c r="A11" s="51">
        <v>2003</v>
      </c>
      <c r="B11" s="55" t="s">
        <v>190</v>
      </c>
      <c r="C11" s="55" t="s">
        <v>196</v>
      </c>
      <c r="D11" s="52" t="s">
        <v>190</v>
      </c>
    </row>
    <row r="12" spans="1:7" s="52" customFormat="1" ht="20.100000000000001" customHeight="1" x14ac:dyDescent="0.25">
      <c r="A12" s="51">
        <v>2004</v>
      </c>
      <c r="B12" s="55" t="s">
        <v>194</v>
      </c>
      <c r="C12" s="55" t="s">
        <v>186</v>
      </c>
      <c r="D12" s="52" t="s">
        <v>194</v>
      </c>
    </row>
    <row r="13" spans="1:7" s="52" customFormat="1" ht="20.100000000000001" customHeight="1" x14ac:dyDescent="0.25">
      <c r="A13" s="51">
        <v>2005</v>
      </c>
      <c r="B13" s="55" t="s">
        <v>271</v>
      </c>
      <c r="C13" s="195" t="s">
        <v>415</v>
      </c>
      <c r="D13" s="52" t="s">
        <v>186</v>
      </c>
    </row>
    <row r="14" spans="1:7" s="52" customFormat="1" ht="20.100000000000001" customHeight="1" x14ac:dyDescent="0.25">
      <c r="A14" s="51">
        <v>2006</v>
      </c>
      <c r="B14" s="55" t="s">
        <v>186</v>
      </c>
      <c r="C14" s="55" t="s">
        <v>178</v>
      </c>
      <c r="D14" s="52" t="s">
        <v>186</v>
      </c>
    </row>
    <row r="15" spans="1:7" s="52" customFormat="1" ht="20.100000000000001" customHeight="1" x14ac:dyDescent="0.25">
      <c r="A15" s="51">
        <v>2007</v>
      </c>
      <c r="B15" s="55" t="s">
        <v>205</v>
      </c>
      <c r="C15" s="55" t="s">
        <v>271</v>
      </c>
      <c r="D15" s="52" t="s">
        <v>176</v>
      </c>
    </row>
    <row r="16" spans="1:7" s="52" customFormat="1" ht="20.100000000000001" customHeight="1" x14ac:dyDescent="0.25">
      <c r="A16" s="51">
        <v>2008</v>
      </c>
      <c r="B16" s="55" t="s">
        <v>192</v>
      </c>
      <c r="C16" s="52" t="s">
        <v>201</v>
      </c>
      <c r="D16" s="52" t="s">
        <v>192</v>
      </c>
    </row>
    <row r="17" spans="1:4" s="52" customFormat="1" ht="20.100000000000001" customHeight="1" x14ac:dyDescent="0.25">
      <c r="A17" s="51">
        <v>2009</v>
      </c>
      <c r="B17" s="52" t="s">
        <v>194</v>
      </c>
      <c r="C17" s="55" t="s">
        <v>196</v>
      </c>
      <c r="D17" s="52" t="s">
        <v>194</v>
      </c>
    </row>
    <row r="18" spans="1:4" s="52" customFormat="1" ht="20.100000000000001" customHeight="1" x14ac:dyDescent="0.25">
      <c r="A18" s="51">
        <v>2010</v>
      </c>
      <c r="B18" s="52" t="s">
        <v>263</v>
      </c>
      <c r="C18" s="55" t="s">
        <v>178</v>
      </c>
      <c r="D18" s="52" t="s">
        <v>263</v>
      </c>
    </row>
    <row r="19" spans="1:4" s="52" customFormat="1" ht="20.100000000000001" customHeight="1" x14ac:dyDescent="0.25">
      <c r="A19" s="51">
        <v>2011</v>
      </c>
      <c r="B19" s="52" t="s">
        <v>192</v>
      </c>
      <c r="C19" s="55" t="s">
        <v>184</v>
      </c>
      <c r="D19" s="52" t="s">
        <v>192</v>
      </c>
    </row>
    <row r="20" spans="1:4" s="52" customFormat="1" ht="20.100000000000001" customHeight="1" x14ac:dyDescent="0.25">
      <c r="A20" s="51">
        <v>2012</v>
      </c>
      <c r="B20" s="55" t="s">
        <v>190</v>
      </c>
      <c r="C20" s="55" t="s">
        <v>263</v>
      </c>
      <c r="D20" s="52" t="s">
        <v>65</v>
      </c>
    </row>
    <row r="21" spans="1:4" s="52" customFormat="1" ht="20.100000000000001" customHeight="1" x14ac:dyDescent="0.25">
      <c r="A21" s="51">
        <v>2013</v>
      </c>
      <c r="B21" s="55" t="s">
        <v>192</v>
      </c>
      <c r="C21" s="55" t="s">
        <v>197</v>
      </c>
      <c r="D21" s="52" t="s">
        <v>192</v>
      </c>
    </row>
    <row r="22" spans="1:4" s="52" customFormat="1" ht="20.100000000000001" customHeight="1" x14ac:dyDescent="0.25">
      <c r="A22" s="51">
        <v>2014</v>
      </c>
      <c r="B22" s="55" t="s">
        <v>174</v>
      </c>
      <c r="C22" s="55" t="s">
        <v>212</v>
      </c>
      <c r="D22" s="52" t="s">
        <v>212</v>
      </c>
    </row>
    <row r="23" spans="1:4" s="52" customFormat="1" ht="20.100000000000001" customHeight="1" x14ac:dyDescent="0.25">
      <c r="A23" s="51">
        <v>2015</v>
      </c>
      <c r="B23" s="55" t="s">
        <v>65</v>
      </c>
      <c r="C23" s="55" t="s">
        <v>196</v>
      </c>
      <c r="D23" s="55" t="s">
        <v>65</v>
      </c>
    </row>
    <row r="24" spans="1:4" s="52" customFormat="1" ht="20.100000000000001" customHeight="1" x14ac:dyDescent="0.25">
      <c r="A24" s="51">
        <v>2016</v>
      </c>
      <c r="B24" s="55" t="s">
        <v>353</v>
      </c>
      <c r="C24" s="55" t="s">
        <v>212</v>
      </c>
      <c r="D24" s="55" t="s">
        <v>353</v>
      </c>
    </row>
    <row r="25" spans="1:4" s="52" customFormat="1" ht="20.100000000000001" customHeight="1" x14ac:dyDescent="0.25">
      <c r="A25" s="51">
        <v>2017</v>
      </c>
      <c r="B25" s="55" t="s">
        <v>194</v>
      </c>
      <c r="C25" s="55" t="s">
        <v>196</v>
      </c>
      <c r="D25" s="55" t="s">
        <v>194</v>
      </c>
    </row>
    <row r="26" spans="1:4" s="52" customFormat="1" ht="20.100000000000001" customHeight="1" x14ac:dyDescent="0.25">
      <c r="A26" s="51">
        <v>2018</v>
      </c>
      <c r="B26" s="55" t="s">
        <v>178</v>
      </c>
      <c r="C26" s="55" t="s">
        <v>205</v>
      </c>
      <c r="D26" s="52" t="s">
        <v>178</v>
      </c>
    </row>
    <row r="27" spans="1:4" s="52" customFormat="1" ht="20.100000000000001" customHeight="1" x14ac:dyDescent="0.25">
      <c r="A27" s="51">
        <v>2019</v>
      </c>
      <c r="B27" s="55" t="s">
        <v>205</v>
      </c>
      <c r="C27" s="55" t="s">
        <v>194</v>
      </c>
      <c r="D27" s="55" t="s">
        <v>194</v>
      </c>
    </row>
    <row r="28" spans="1:4" s="52" customFormat="1" ht="20.100000000000001" customHeight="1" x14ac:dyDescent="0.25">
      <c r="A28" s="51">
        <f>IF(B27&gt;"",MAX(A$4:A27)+1,"")</f>
        <v>2020</v>
      </c>
      <c r="B28" s="55" t="s">
        <v>928</v>
      </c>
      <c r="C28" s="55"/>
      <c r="D28" s="55" t="s">
        <v>271</v>
      </c>
    </row>
    <row r="29" spans="1:4" s="52" customFormat="1" ht="20.100000000000001" customHeight="1" x14ac:dyDescent="0.25">
      <c r="A29" s="51">
        <f>IF(B28&gt;"",MAX(A$4:A28)+1,"")</f>
        <v>2021</v>
      </c>
      <c r="B29" s="55" t="s">
        <v>320</v>
      </c>
      <c r="C29" s="55"/>
      <c r="D29" s="55"/>
    </row>
    <row r="30" spans="1:4" s="52" customFormat="1" ht="20.100000000000001" customHeight="1" x14ac:dyDescent="0.25">
      <c r="A30" s="51">
        <f>IF(B29&gt;"",MAX(A$4:A29)+1,"")</f>
        <v>2022</v>
      </c>
      <c r="B30" s="55" t="s">
        <v>201</v>
      </c>
      <c r="C30" s="55" t="s">
        <v>306</v>
      </c>
      <c r="D30" s="55" t="s">
        <v>201</v>
      </c>
    </row>
    <row r="31" spans="1:4" s="52" customFormat="1" ht="20.100000000000001" customHeight="1" x14ac:dyDescent="0.25">
      <c r="A31" s="51">
        <f>IF(B30&gt;"",MAX(A$4:A30)+1,"")</f>
        <v>2023</v>
      </c>
      <c r="B31" s="55" t="s">
        <v>184</v>
      </c>
      <c r="C31" s="55" t="s">
        <v>201</v>
      </c>
      <c r="D31" s="55" t="s">
        <v>184</v>
      </c>
    </row>
    <row r="32" spans="1:4" s="52" customFormat="1" ht="20.100000000000001" customHeight="1" x14ac:dyDescent="0.25">
      <c r="A32" s="51">
        <f>IF(B31&gt;"",MAX(A$4:A31)+1,"")</f>
        <v>2024</v>
      </c>
      <c r="B32" s="55" t="s">
        <v>65</v>
      </c>
      <c r="C32" s="55" t="s">
        <v>188</v>
      </c>
      <c r="D32" s="55" t="s">
        <v>188</v>
      </c>
    </row>
    <row r="33" spans="1:4" s="52" customFormat="1" ht="20.100000000000001" customHeight="1" x14ac:dyDescent="0.25">
      <c r="A33" s="51">
        <f>IF(B32&gt;"",MAX(A$4:A32)+1,"")</f>
        <v>2025</v>
      </c>
      <c r="B33" s="55" t="s">
        <v>172</v>
      </c>
      <c r="C33" s="55" t="s">
        <v>281</v>
      </c>
      <c r="D33" s="55" t="s">
        <v>172</v>
      </c>
    </row>
    <row r="34" spans="1:4" s="52" customFormat="1" ht="20.100000000000001" customHeight="1" x14ac:dyDescent="0.25">
      <c r="A34" s="51">
        <f>IF(B33&gt;"",MAX(A$4:A33)+1,"")</f>
        <v>2026</v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IF(B34&gt;"",MAX(A$4:A34)+1,"")</f>
        <v/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IF(B35&gt;"",MAX(A$4:A35)+1,"")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IF(B36&gt;"",MAX(A$4:A36)+1,"")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IF(B37&gt;"",MAX(A$4:A37)+1,"")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IF(B38&gt;"",MAX(A$4:A38)+1,"")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IF(B39&gt;"",MAX(A$4:A39)+1,"")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IF(B40&gt;"",MAX(A$4:A40)+1,"")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IF(B41&gt;"",MAX(A$4:A41)+1,"")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IF(B42&gt;"",MAX(A$4:A42)+1,"")</f>
        <v/>
      </c>
      <c r="B43" s="55"/>
      <c r="C43" s="55"/>
      <c r="D43" s="55"/>
    </row>
    <row r="44" spans="1:4" s="52" customFormat="1" ht="20.100000000000001" customHeight="1" x14ac:dyDescent="0.25">
      <c r="A44" s="51" t="str">
        <f>IF(B43&gt;"",MAX(A$4:A43)+1,"")</f>
        <v/>
      </c>
      <c r="B44" s="55"/>
      <c r="C44" s="55"/>
      <c r="D44" s="55"/>
    </row>
    <row r="45" spans="1:4" s="52" customFormat="1" ht="20.100000000000001" customHeight="1" x14ac:dyDescent="0.25">
      <c r="A45" s="51" t="str">
        <f>IF(B44&gt;"",MAX(A$4:A44)+1,"")</f>
        <v/>
      </c>
      <c r="B45" s="55"/>
      <c r="C45" s="55"/>
      <c r="D45" s="55"/>
    </row>
    <row r="46" spans="1:4" s="52" customFormat="1" ht="20.100000000000001" customHeight="1" x14ac:dyDescent="0.25">
      <c r="A46" s="51" t="str">
        <f>IF(B45&gt;"",MAX(A$4:A45)+1,"")</f>
        <v/>
      </c>
      <c r="B46" s="55"/>
      <c r="C46" s="55"/>
      <c r="D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3" customFormat="1" ht="20.100000000000001" customHeight="1" x14ac:dyDescent="0.25">
      <c r="A52" s="51"/>
      <c r="B52" s="54"/>
      <c r="C52" s="54"/>
    </row>
    <row r="53" spans="1:3" s="53" customFormat="1" ht="20.100000000000001" customHeight="1" x14ac:dyDescent="0.25">
      <c r="A53" s="51"/>
      <c r="B53" s="54"/>
      <c r="C53" s="54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</sheetData>
  <mergeCells count="1">
    <mergeCell ref="B4:D4"/>
  </mergeCells>
  <hyperlinks>
    <hyperlink ref="C1" location="'Competitions Dashboard'!A1" display=" COMPETITIONS DASHBOARD" xr:uid="{B00CB542-DF21-41C4-A61F-501F5A5DB9C2}"/>
    <hyperlink ref="D1" location="'Statistics Overview'!A1" display="STATISTICS OVERVIEW" xr:uid="{55640BDD-1B8F-4AB1-BAA6-066C10CE406A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C3D66-8198-403E-A04A-B373CF9AC51C}">
  <sheetPr>
    <pageSetUpPr fitToPage="1"/>
  </sheetPr>
  <dimension ref="A1:G92"/>
  <sheetViews>
    <sheetView showGridLines="0" zoomScaleNormal="100" workbookViewId="0">
      <pane xSplit="1" ySplit="6" topLeftCell="B8" activePane="bottomRight" state="frozen"/>
      <selection activeCell="C1" sqref="C1"/>
      <selection pane="topRight" activeCell="C1" sqref="C1"/>
      <selection pane="bottomLeft" activeCell="C1" sqref="C1"/>
      <selection pane="bottomRight" activeCell="B29" sqref="B29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30" customHeight="1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354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52" customFormat="1" ht="20.100000000000001" customHeight="1" x14ac:dyDescent="0.25">
      <c r="A7" s="51">
        <v>2004</v>
      </c>
      <c r="B7" s="54" t="s">
        <v>230</v>
      </c>
      <c r="C7" s="55" t="s">
        <v>178</v>
      </c>
      <c r="D7" s="52" t="s">
        <v>230</v>
      </c>
    </row>
    <row r="8" spans="1:7" s="52" customFormat="1" ht="20.100000000000001" customHeight="1" x14ac:dyDescent="0.25">
      <c r="A8" s="51">
        <v>2005</v>
      </c>
      <c r="B8" s="55" t="s">
        <v>178</v>
      </c>
      <c r="C8" s="195" t="s">
        <v>415</v>
      </c>
      <c r="D8" s="52" t="s">
        <v>217</v>
      </c>
    </row>
    <row r="9" spans="1:7" s="52" customFormat="1" ht="20.100000000000001" customHeight="1" x14ac:dyDescent="0.25">
      <c r="A9" s="51">
        <v>2006</v>
      </c>
      <c r="B9" s="55" t="s">
        <v>310</v>
      </c>
      <c r="C9" s="55"/>
    </row>
    <row r="10" spans="1:7" s="52" customFormat="1" ht="20.100000000000001" customHeight="1" x14ac:dyDescent="0.25">
      <c r="A10" s="51">
        <v>2007</v>
      </c>
      <c r="B10" s="55" t="s">
        <v>320</v>
      </c>
      <c r="C10" s="55"/>
    </row>
    <row r="11" spans="1:7" s="52" customFormat="1" ht="20.100000000000001" customHeight="1" x14ac:dyDescent="0.25">
      <c r="A11" s="51">
        <v>2008</v>
      </c>
      <c r="B11" s="55" t="s">
        <v>310</v>
      </c>
      <c r="C11" s="55"/>
    </row>
    <row r="12" spans="1:7" s="52" customFormat="1" ht="20.100000000000001" customHeight="1" x14ac:dyDescent="0.25">
      <c r="A12" s="51">
        <v>2009</v>
      </c>
      <c r="B12" s="55" t="s">
        <v>310</v>
      </c>
      <c r="C12" s="55"/>
    </row>
    <row r="13" spans="1:7" s="52" customFormat="1" ht="20.100000000000001" customHeight="1" x14ac:dyDescent="0.25">
      <c r="A13" s="51">
        <v>2010</v>
      </c>
      <c r="B13" s="55" t="s">
        <v>310</v>
      </c>
      <c r="C13" s="55"/>
    </row>
    <row r="14" spans="1:7" s="52" customFormat="1" ht="20.100000000000001" customHeight="1" x14ac:dyDescent="0.25">
      <c r="A14" s="51">
        <v>2011</v>
      </c>
      <c r="B14" s="55" t="s">
        <v>176</v>
      </c>
      <c r="C14" s="55" t="s">
        <v>355</v>
      </c>
      <c r="D14" s="52" t="s">
        <v>355</v>
      </c>
    </row>
    <row r="15" spans="1:7" s="52" customFormat="1" ht="20.100000000000001" customHeight="1" x14ac:dyDescent="0.25">
      <c r="A15" s="51">
        <v>2012</v>
      </c>
      <c r="B15" s="55" t="s">
        <v>310</v>
      </c>
      <c r="C15" s="55"/>
    </row>
    <row r="16" spans="1:7" s="52" customFormat="1" ht="20.100000000000001" customHeight="1" x14ac:dyDescent="0.25">
      <c r="A16" s="51">
        <v>2013</v>
      </c>
      <c r="B16" s="55" t="s">
        <v>310</v>
      </c>
    </row>
    <row r="17" spans="1:4" s="52" customFormat="1" ht="20.100000000000001" customHeight="1" x14ac:dyDescent="0.25">
      <c r="A17" s="51">
        <v>2014</v>
      </c>
      <c r="B17" s="52" t="s">
        <v>310</v>
      </c>
      <c r="C17" s="55"/>
    </row>
    <row r="18" spans="1:4" s="52" customFormat="1" ht="20.100000000000001" customHeight="1" x14ac:dyDescent="0.25">
      <c r="A18" s="51">
        <v>2015</v>
      </c>
      <c r="B18" s="52" t="s">
        <v>310</v>
      </c>
      <c r="C18" s="55"/>
    </row>
    <row r="19" spans="1:4" s="52" customFormat="1" ht="20.100000000000001" customHeight="1" x14ac:dyDescent="0.25">
      <c r="A19" s="51">
        <v>2016</v>
      </c>
      <c r="B19" s="52" t="s">
        <v>310</v>
      </c>
      <c r="C19" s="55"/>
    </row>
    <row r="20" spans="1:4" s="52" customFormat="1" ht="20.100000000000001" customHeight="1" x14ac:dyDescent="0.25">
      <c r="A20" s="51">
        <v>2017</v>
      </c>
      <c r="B20" s="55" t="s">
        <v>310</v>
      </c>
      <c r="C20" s="55"/>
    </row>
    <row r="21" spans="1:4" s="52" customFormat="1" ht="20.100000000000001" customHeight="1" x14ac:dyDescent="0.25">
      <c r="A21" s="51">
        <v>2018</v>
      </c>
      <c r="B21" s="55" t="s">
        <v>310</v>
      </c>
      <c r="C21" s="55"/>
    </row>
    <row r="22" spans="1:4" s="52" customFormat="1" ht="20.100000000000001" customHeight="1" x14ac:dyDescent="0.25">
      <c r="A22" s="51">
        <v>2019</v>
      </c>
      <c r="B22" s="55" t="s">
        <v>310</v>
      </c>
      <c r="C22" s="55"/>
      <c r="D22" s="55"/>
    </row>
    <row r="23" spans="1:4" s="52" customFormat="1" ht="20.100000000000001" customHeight="1" x14ac:dyDescent="0.25">
      <c r="A23" s="51">
        <f>IF(B22&gt;"",MAX(A$2:A22)+1,"")</f>
        <v>2020</v>
      </c>
      <c r="B23" s="55" t="s">
        <v>320</v>
      </c>
      <c r="C23" s="55"/>
      <c r="D23" s="55"/>
    </row>
    <row r="24" spans="1:4" s="52" customFormat="1" ht="20.100000000000001" customHeight="1" x14ac:dyDescent="0.25">
      <c r="A24" s="51">
        <f>IF(B23&gt;"",MAX(A$2:A23)+1,"")</f>
        <v>2021</v>
      </c>
      <c r="B24" s="55" t="s">
        <v>320</v>
      </c>
      <c r="C24" s="55"/>
      <c r="D24" s="55"/>
    </row>
    <row r="25" spans="1:4" s="52" customFormat="1" ht="20.100000000000001" customHeight="1" x14ac:dyDescent="0.25">
      <c r="A25" s="51">
        <f>IF(B24&gt;"",MAX(A$2:A24)+1,"")</f>
        <v>2022</v>
      </c>
      <c r="B25" s="55" t="s">
        <v>310</v>
      </c>
      <c r="C25" s="55"/>
      <c r="D25" s="55"/>
    </row>
    <row r="26" spans="1:4" s="52" customFormat="1" ht="20.100000000000001" customHeight="1" x14ac:dyDescent="0.25">
      <c r="A26" s="51">
        <f>IF(B25&gt;"",MAX(A$2:A25)+1,"")</f>
        <v>2023</v>
      </c>
      <c r="B26" s="55" t="s">
        <v>310</v>
      </c>
      <c r="C26" s="55"/>
      <c r="D26" s="55"/>
    </row>
    <row r="27" spans="1:4" s="52" customFormat="1" ht="20.100000000000001" customHeight="1" x14ac:dyDescent="0.25">
      <c r="A27" s="51">
        <f>IF(B26&gt;"",MAX(A$2:A26)+1,"")</f>
        <v>2024</v>
      </c>
      <c r="B27" s="55" t="s">
        <v>310</v>
      </c>
      <c r="C27" s="55"/>
      <c r="D27" s="55"/>
    </row>
    <row r="28" spans="1:4" s="52" customFormat="1" ht="20.100000000000001" customHeight="1" x14ac:dyDescent="0.25">
      <c r="A28" s="51">
        <f>IF(B27&gt;"",MAX(A$2:A27)+1,"")</f>
        <v>2025</v>
      </c>
      <c r="B28" s="55" t="s">
        <v>310</v>
      </c>
      <c r="C28" s="55"/>
      <c r="D28" s="55"/>
    </row>
    <row r="29" spans="1:4" s="52" customFormat="1" ht="20.100000000000001" customHeight="1" x14ac:dyDescent="0.25">
      <c r="A29" s="51">
        <f>IF(B28&gt;"",MAX(A$2:A28)+1,"")</f>
        <v>2026</v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IF(B29&gt;"",MAX(A$2:A29)+1,"")</f>
        <v/>
      </c>
      <c r="B30" s="55"/>
      <c r="C30" s="55"/>
      <c r="D30" s="55"/>
    </row>
    <row r="31" spans="1:4" s="52" customFormat="1" ht="20.100000000000001" customHeight="1" x14ac:dyDescent="0.25">
      <c r="A31" s="51" t="str">
        <f>IF(B30&gt;"",MAX(A$2:A30)+1,"")</f>
        <v/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IF(B31&gt;"",MAX(A$2:A31)+1,"")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IF(B32&gt;"",MAX(A$2:A32)+1,"")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IF(B33&gt;"",MAX(A$2:A33)+1,"")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IF(B34&gt;"",MAX(A$2:A34)+1,"")</f>
        <v/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IF(B35&gt;"",MAX(A$2:A35)+1,"")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IF(B36&gt;"",MAX(A$2:A36)+1,"")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IF(B37&gt;"",MAX(A$2:A37)+1,"")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IF(B38&gt;"",MAX(A$2:A38)+1,"")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IF(B39&gt;"",MAX(A$2:A39)+1,"")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IF(B40&gt;"",MAX(A$2:A40)+1,"")</f>
        <v/>
      </c>
      <c r="B41" s="55"/>
      <c r="C41" s="55"/>
      <c r="D41" s="55"/>
    </row>
    <row r="42" spans="1:4" s="52" customFormat="1" ht="20.100000000000001" customHeight="1" x14ac:dyDescent="0.25">
      <c r="A42" s="51"/>
      <c r="B42" s="55"/>
      <c r="C42" s="55"/>
    </row>
    <row r="43" spans="1:4" s="52" customFormat="1" ht="20.100000000000001" customHeight="1" x14ac:dyDescent="0.25">
      <c r="A43" s="51"/>
      <c r="B43" s="55"/>
      <c r="C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3" customFormat="1" ht="20.100000000000001" customHeight="1" x14ac:dyDescent="0.25">
      <c r="A52" s="51"/>
      <c r="B52" s="54"/>
      <c r="C52" s="54"/>
    </row>
    <row r="53" spans="1:3" s="53" customFormat="1" ht="20.100000000000001" customHeight="1" x14ac:dyDescent="0.25">
      <c r="A53" s="51"/>
      <c r="B53" s="54"/>
      <c r="C53" s="54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</sheetData>
  <mergeCells count="1">
    <mergeCell ref="B4:D4"/>
  </mergeCells>
  <hyperlinks>
    <hyperlink ref="C1" location="'Competitions Dashboard'!A1" display=" COMPETITIONS DASHBOARD" xr:uid="{1C29E976-E08C-4A9E-9A4F-FD0CAD72DC0F}"/>
    <hyperlink ref="D1" location="'Statistics Overview'!A1" display="STATISTICS OVERVIEW" xr:uid="{B9FFE17B-FAAB-4A14-980D-F6B33EA8BE5E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  <colBreaks count="1" manualBreakCount="1">
    <brk id="4" min="3" max="40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E405A-7611-4DAA-8607-502BC584DAC4}">
  <sheetPr>
    <pageSetUpPr fitToPage="1"/>
  </sheetPr>
  <dimension ref="A1:G93"/>
  <sheetViews>
    <sheetView showGridLines="0" zoomScaleNormal="100" workbookViewId="0">
      <pane xSplit="1" ySplit="6" topLeftCell="B62" activePane="bottomRight" state="frozen"/>
      <selection activeCell="C1" sqref="C1"/>
      <selection pane="topRight" activeCell="C1" sqref="C1"/>
      <selection pane="bottomLeft" activeCell="C1" sqref="C1"/>
      <selection pane="bottomRight" activeCell="B81" sqref="B8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356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52" customFormat="1" ht="20.100000000000001" customHeight="1" x14ac:dyDescent="0.25">
      <c r="A7" s="51">
        <v>1952</v>
      </c>
      <c r="B7" s="195" t="s">
        <v>415</v>
      </c>
      <c r="C7" s="195" t="s">
        <v>415</v>
      </c>
      <c r="D7" s="52" t="s">
        <v>229</v>
      </c>
    </row>
    <row r="8" spans="1:7" s="52" customFormat="1" ht="20.100000000000001" customHeight="1" x14ac:dyDescent="0.25">
      <c r="A8" s="51">
        <v>1953</v>
      </c>
      <c r="B8" s="195" t="s">
        <v>415</v>
      </c>
      <c r="C8" s="195" t="s">
        <v>415</v>
      </c>
      <c r="D8" s="52" t="s">
        <v>270</v>
      </c>
    </row>
    <row r="9" spans="1:7" s="52" customFormat="1" ht="20.100000000000001" customHeight="1" x14ac:dyDescent="0.25">
      <c r="A9" s="51">
        <v>1954</v>
      </c>
      <c r="B9" s="195" t="s">
        <v>415</v>
      </c>
      <c r="C9" s="195" t="s">
        <v>415</v>
      </c>
      <c r="D9" s="195" t="s">
        <v>415</v>
      </c>
    </row>
    <row r="10" spans="1:7" s="52" customFormat="1" ht="20.100000000000001" customHeight="1" x14ac:dyDescent="0.25">
      <c r="A10" s="51">
        <v>1955</v>
      </c>
      <c r="B10" s="195" t="s">
        <v>415</v>
      </c>
      <c r="C10" s="195" t="s">
        <v>415</v>
      </c>
      <c r="D10" s="52" t="s">
        <v>270</v>
      </c>
    </row>
    <row r="11" spans="1:7" s="52" customFormat="1" ht="20.100000000000001" customHeight="1" x14ac:dyDescent="0.25">
      <c r="A11" s="51">
        <v>1956</v>
      </c>
      <c r="B11" s="55" t="s">
        <v>357</v>
      </c>
      <c r="C11" s="195" t="s">
        <v>415</v>
      </c>
      <c r="D11" s="52" t="s">
        <v>358</v>
      </c>
    </row>
    <row r="12" spans="1:7" s="52" customFormat="1" ht="20.100000000000001" customHeight="1" x14ac:dyDescent="0.25">
      <c r="A12" s="51">
        <v>1957</v>
      </c>
      <c r="B12" s="55" t="s">
        <v>359</v>
      </c>
      <c r="C12" s="195" t="s">
        <v>415</v>
      </c>
      <c r="D12" s="195" t="s">
        <v>415</v>
      </c>
    </row>
    <row r="13" spans="1:7" s="52" customFormat="1" ht="20.100000000000001" customHeight="1" x14ac:dyDescent="0.25">
      <c r="A13" s="51">
        <v>1958</v>
      </c>
      <c r="B13" s="55" t="s">
        <v>360</v>
      </c>
      <c r="C13" s="195" t="s">
        <v>415</v>
      </c>
      <c r="D13" s="195" t="s">
        <v>415</v>
      </c>
    </row>
    <row r="14" spans="1:7" s="52" customFormat="1" ht="20.100000000000001" customHeight="1" x14ac:dyDescent="0.25">
      <c r="A14" s="51">
        <v>1959</v>
      </c>
      <c r="B14" s="195" t="s">
        <v>415</v>
      </c>
      <c r="C14" s="195" t="s">
        <v>415</v>
      </c>
      <c r="D14" s="52" t="s">
        <v>360</v>
      </c>
    </row>
    <row r="15" spans="1:7" s="52" customFormat="1" ht="20.100000000000001" customHeight="1" x14ac:dyDescent="0.25">
      <c r="A15" s="51">
        <v>1960</v>
      </c>
      <c r="B15" s="55" t="s">
        <v>224</v>
      </c>
      <c r="C15" s="195" t="s">
        <v>415</v>
      </c>
      <c r="D15" s="52" t="s">
        <v>360</v>
      </c>
    </row>
    <row r="16" spans="1:7" s="52" customFormat="1" ht="20.100000000000001" customHeight="1" x14ac:dyDescent="0.25">
      <c r="A16" s="51">
        <v>1961</v>
      </c>
      <c r="B16" s="55" t="s">
        <v>194</v>
      </c>
      <c r="C16" s="195" t="s">
        <v>415</v>
      </c>
      <c r="D16" s="52" t="s">
        <v>224</v>
      </c>
    </row>
    <row r="17" spans="1:4" s="52" customFormat="1" ht="20.100000000000001" customHeight="1" x14ac:dyDescent="0.25">
      <c r="A17" s="51">
        <v>1962</v>
      </c>
      <c r="B17" s="52" t="s">
        <v>224</v>
      </c>
      <c r="C17" s="195" t="s">
        <v>415</v>
      </c>
      <c r="D17" s="52" t="s">
        <v>260</v>
      </c>
    </row>
    <row r="18" spans="1:4" s="52" customFormat="1" ht="20.100000000000001" customHeight="1" x14ac:dyDescent="0.25">
      <c r="A18" s="51">
        <v>1963</v>
      </c>
      <c r="B18" s="195" t="s">
        <v>415</v>
      </c>
      <c r="C18" s="195" t="s">
        <v>415</v>
      </c>
      <c r="D18" s="195" t="s">
        <v>415</v>
      </c>
    </row>
    <row r="19" spans="1:4" s="52" customFormat="1" ht="20.100000000000001" customHeight="1" x14ac:dyDescent="0.25">
      <c r="A19" s="51">
        <v>1964</v>
      </c>
      <c r="B19" s="195" t="s">
        <v>415</v>
      </c>
      <c r="C19" s="195" t="s">
        <v>415</v>
      </c>
      <c r="D19" s="195" t="s">
        <v>415</v>
      </c>
    </row>
    <row r="20" spans="1:4" s="52" customFormat="1" ht="20.100000000000001" customHeight="1" x14ac:dyDescent="0.25">
      <c r="A20" s="51">
        <v>1965</v>
      </c>
      <c r="B20" s="195" t="s">
        <v>415</v>
      </c>
      <c r="C20" s="195" t="s">
        <v>415</v>
      </c>
      <c r="D20" s="52" t="s">
        <v>194</v>
      </c>
    </row>
    <row r="21" spans="1:4" s="52" customFormat="1" ht="20.100000000000001" customHeight="1" x14ac:dyDescent="0.25">
      <c r="A21" s="51">
        <v>1966</v>
      </c>
      <c r="B21" s="195" t="s">
        <v>415</v>
      </c>
      <c r="C21" s="195" t="s">
        <v>415</v>
      </c>
      <c r="D21" s="52" t="s">
        <v>194</v>
      </c>
    </row>
    <row r="22" spans="1:4" s="52" customFormat="1" ht="20.100000000000001" customHeight="1" x14ac:dyDescent="0.25">
      <c r="A22" s="51">
        <v>1967</v>
      </c>
      <c r="B22" s="55" t="s">
        <v>186</v>
      </c>
      <c r="C22" s="195" t="s">
        <v>415</v>
      </c>
      <c r="D22" s="52" t="s">
        <v>186</v>
      </c>
    </row>
    <row r="23" spans="1:4" s="52" customFormat="1" ht="20.100000000000001" customHeight="1" x14ac:dyDescent="0.25">
      <c r="A23" s="51">
        <v>1968</v>
      </c>
      <c r="B23" s="55" t="s">
        <v>186</v>
      </c>
      <c r="C23" s="195" t="s">
        <v>415</v>
      </c>
      <c r="D23" s="55" t="s">
        <v>186</v>
      </c>
    </row>
    <row r="24" spans="1:4" s="52" customFormat="1" ht="20.100000000000001" customHeight="1" x14ac:dyDescent="0.25">
      <c r="A24" s="51">
        <v>1969</v>
      </c>
      <c r="B24" s="55" t="s">
        <v>194</v>
      </c>
      <c r="C24" s="195" t="s">
        <v>415</v>
      </c>
      <c r="D24" s="55" t="s">
        <v>194</v>
      </c>
    </row>
    <row r="25" spans="1:4" s="52" customFormat="1" ht="20.100000000000001" customHeight="1" x14ac:dyDescent="0.25">
      <c r="A25" s="51">
        <v>1970</v>
      </c>
      <c r="B25" s="55" t="s">
        <v>192</v>
      </c>
      <c r="C25" s="195" t="s">
        <v>415</v>
      </c>
      <c r="D25" s="55" t="s">
        <v>192</v>
      </c>
    </row>
    <row r="26" spans="1:4" s="52" customFormat="1" ht="20.100000000000001" customHeight="1" x14ac:dyDescent="0.25">
      <c r="A26" s="51">
        <v>1971</v>
      </c>
      <c r="B26" s="55" t="s">
        <v>192</v>
      </c>
      <c r="C26" s="195" t="s">
        <v>415</v>
      </c>
      <c r="D26" s="52" t="s">
        <v>192</v>
      </c>
    </row>
    <row r="27" spans="1:4" s="52" customFormat="1" ht="20.100000000000001" customHeight="1" x14ac:dyDescent="0.25">
      <c r="A27" s="51">
        <v>1972</v>
      </c>
      <c r="B27" s="55" t="s">
        <v>192</v>
      </c>
      <c r="C27" s="195" t="s">
        <v>415</v>
      </c>
      <c r="D27" s="52" t="s">
        <v>192</v>
      </c>
    </row>
    <row r="28" spans="1:4" s="52" customFormat="1" ht="20.100000000000001" customHeight="1" x14ac:dyDescent="0.25">
      <c r="A28" s="51">
        <v>1973</v>
      </c>
      <c r="B28" s="55" t="s">
        <v>194</v>
      </c>
      <c r="C28" s="195" t="s">
        <v>415</v>
      </c>
      <c r="D28" s="52" t="s">
        <v>194</v>
      </c>
    </row>
    <row r="29" spans="1:4" s="52" customFormat="1" ht="20.100000000000001" customHeight="1" x14ac:dyDescent="0.25">
      <c r="A29" s="51">
        <v>1974</v>
      </c>
      <c r="B29" s="55" t="s">
        <v>194</v>
      </c>
      <c r="C29" s="195" t="s">
        <v>415</v>
      </c>
      <c r="D29" s="52" t="s">
        <v>186</v>
      </c>
    </row>
    <row r="30" spans="1:4" s="52" customFormat="1" ht="20.100000000000001" customHeight="1" x14ac:dyDescent="0.25">
      <c r="A30" s="51">
        <v>1975</v>
      </c>
      <c r="B30" s="52" t="s">
        <v>194</v>
      </c>
      <c r="C30" s="195" t="s">
        <v>415</v>
      </c>
      <c r="D30" s="195" t="s">
        <v>415</v>
      </c>
    </row>
    <row r="31" spans="1:4" s="52" customFormat="1" ht="20.100000000000001" customHeight="1" x14ac:dyDescent="0.25">
      <c r="A31" s="51">
        <v>1976</v>
      </c>
      <c r="B31" s="195" t="s">
        <v>415</v>
      </c>
      <c r="C31" s="195" t="s">
        <v>415</v>
      </c>
      <c r="D31" s="195" t="s">
        <v>415</v>
      </c>
    </row>
    <row r="32" spans="1:4" s="52" customFormat="1" ht="20.100000000000001" customHeight="1" x14ac:dyDescent="0.25">
      <c r="A32" s="51">
        <v>1977</v>
      </c>
      <c r="B32" s="195" t="s">
        <v>415</v>
      </c>
      <c r="C32" s="195" t="s">
        <v>415</v>
      </c>
      <c r="D32" s="195" t="s">
        <v>415</v>
      </c>
    </row>
    <row r="33" spans="1:4" s="52" customFormat="1" ht="20.100000000000001" customHeight="1" x14ac:dyDescent="0.25">
      <c r="A33" s="51">
        <v>1978</v>
      </c>
      <c r="B33" s="55" t="s">
        <v>260</v>
      </c>
      <c r="C33" s="195" t="s">
        <v>415</v>
      </c>
      <c r="D33" s="52" t="s">
        <v>260</v>
      </c>
    </row>
    <row r="34" spans="1:4" s="52" customFormat="1" ht="20.100000000000001" customHeight="1" x14ac:dyDescent="0.25">
      <c r="A34" s="51">
        <v>1979</v>
      </c>
      <c r="B34" s="55" t="s">
        <v>260</v>
      </c>
      <c r="C34" s="195" t="s">
        <v>415</v>
      </c>
      <c r="D34" s="52" t="s">
        <v>260</v>
      </c>
    </row>
    <row r="35" spans="1:4" s="52" customFormat="1" ht="20.100000000000001" customHeight="1" x14ac:dyDescent="0.25">
      <c r="A35" s="51">
        <v>1980</v>
      </c>
      <c r="B35" s="55" t="s">
        <v>260</v>
      </c>
      <c r="C35" s="195" t="s">
        <v>415</v>
      </c>
      <c r="D35" s="52" t="s">
        <v>260</v>
      </c>
    </row>
    <row r="36" spans="1:4" s="52" customFormat="1" ht="20.100000000000001" customHeight="1" x14ac:dyDescent="0.25">
      <c r="A36" s="51">
        <v>1981</v>
      </c>
      <c r="B36" s="195" t="s">
        <v>415</v>
      </c>
      <c r="C36" s="195" t="s">
        <v>415</v>
      </c>
      <c r="D36" s="52" t="s">
        <v>174</v>
      </c>
    </row>
    <row r="37" spans="1:4" s="52" customFormat="1" ht="20.100000000000001" customHeight="1" x14ac:dyDescent="0.25">
      <c r="A37" s="51">
        <v>1982</v>
      </c>
      <c r="B37" s="55" t="s">
        <v>194</v>
      </c>
      <c r="C37" s="195" t="s">
        <v>415</v>
      </c>
      <c r="D37" s="195" t="s">
        <v>415</v>
      </c>
    </row>
    <row r="38" spans="1:4" s="52" customFormat="1" ht="20.100000000000001" customHeight="1" x14ac:dyDescent="0.25">
      <c r="A38" s="51">
        <v>1983</v>
      </c>
      <c r="B38" s="55" t="s">
        <v>205</v>
      </c>
      <c r="C38" s="195" t="s">
        <v>415</v>
      </c>
      <c r="D38" s="52" t="s">
        <v>260</v>
      </c>
    </row>
    <row r="39" spans="1:4" s="52" customFormat="1" ht="20.100000000000001" customHeight="1" x14ac:dyDescent="0.25">
      <c r="A39" s="51">
        <v>1984</v>
      </c>
      <c r="B39" s="55" t="s">
        <v>205</v>
      </c>
      <c r="C39" s="195" t="s">
        <v>415</v>
      </c>
      <c r="D39" s="52" t="s">
        <v>184</v>
      </c>
    </row>
    <row r="40" spans="1:4" s="52" customFormat="1" ht="20.100000000000001" customHeight="1" x14ac:dyDescent="0.25">
      <c r="A40" s="51">
        <v>1985</v>
      </c>
      <c r="B40" s="55" t="s">
        <v>194</v>
      </c>
      <c r="C40" s="195" t="s">
        <v>415</v>
      </c>
      <c r="D40" s="52" t="s">
        <v>194</v>
      </c>
    </row>
    <row r="41" spans="1:4" s="52" customFormat="1" ht="20.100000000000001" customHeight="1" x14ac:dyDescent="0.25">
      <c r="A41" s="51">
        <v>1986</v>
      </c>
      <c r="B41" s="55" t="s">
        <v>192</v>
      </c>
      <c r="C41" s="195" t="s">
        <v>415</v>
      </c>
      <c r="D41" s="52" t="s">
        <v>194</v>
      </c>
    </row>
    <row r="42" spans="1:4" s="52" customFormat="1" ht="20.100000000000001" customHeight="1" x14ac:dyDescent="0.25">
      <c r="A42" s="51">
        <v>1987</v>
      </c>
      <c r="B42" s="55" t="s">
        <v>174</v>
      </c>
      <c r="C42" s="195" t="s">
        <v>415</v>
      </c>
      <c r="D42" s="52" t="s">
        <v>194</v>
      </c>
    </row>
    <row r="43" spans="1:4" s="52" customFormat="1" ht="20.100000000000001" customHeight="1" x14ac:dyDescent="0.25">
      <c r="A43" s="51">
        <v>1988</v>
      </c>
      <c r="B43" s="55" t="s">
        <v>184</v>
      </c>
      <c r="C43" s="195" t="s">
        <v>415</v>
      </c>
      <c r="D43" s="52" t="s">
        <v>194</v>
      </c>
    </row>
    <row r="44" spans="1:4" s="52" customFormat="1" ht="20.100000000000001" customHeight="1" x14ac:dyDescent="0.25">
      <c r="A44" s="51">
        <v>1989</v>
      </c>
      <c r="B44" s="55" t="s">
        <v>174</v>
      </c>
      <c r="C44" s="195" t="s">
        <v>415</v>
      </c>
      <c r="D44" s="52" t="s">
        <v>174</v>
      </c>
    </row>
    <row r="45" spans="1:4" s="52" customFormat="1" ht="20.100000000000001" customHeight="1" x14ac:dyDescent="0.25">
      <c r="A45" s="51">
        <v>1990</v>
      </c>
      <c r="B45" s="55" t="s">
        <v>196</v>
      </c>
      <c r="C45" s="195" t="s">
        <v>415</v>
      </c>
      <c r="D45" s="52" t="s">
        <v>196</v>
      </c>
    </row>
    <row r="46" spans="1:4" s="52" customFormat="1" ht="20.100000000000001" customHeight="1" x14ac:dyDescent="0.25">
      <c r="A46" s="51">
        <v>1991</v>
      </c>
      <c r="B46" s="55" t="s">
        <v>192</v>
      </c>
      <c r="C46" s="195" t="s">
        <v>415</v>
      </c>
      <c r="D46" s="52" t="s">
        <v>263</v>
      </c>
    </row>
    <row r="47" spans="1:4" s="52" customFormat="1" ht="20.100000000000001" customHeight="1" x14ac:dyDescent="0.25">
      <c r="A47" s="51">
        <v>1992</v>
      </c>
      <c r="B47" s="55" t="s">
        <v>174</v>
      </c>
      <c r="C47" s="195" t="s">
        <v>415</v>
      </c>
      <c r="D47" s="52" t="s">
        <v>174</v>
      </c>
    </row>
    <row r="48" spans="1:4" s="52" customFormat="1" ht="20.100000000000001" customHeight="1" x14ac:dyDescent="0.25">
      <c r="A48" s="51">
        <v>1993</v>
      </c>
      <c r="B48" s="55" t="s">
        <v>184</v>
      </c>
      <c r="C48" s="195" t="s">
        <v>415</v>
      </c>
      <c r="D48" s="52" t="s">
        <v>192</v>
      </c>
    </row>
    <row r="49" spans="1:4" s="52" customFormat="1" ht="20.100000000000001" customHeight="1" x14ac:dyDescent="0.25">
      <c r="A49" s="51">
        <v>1994</v>
      </c>
      <c r="B49" s="55" t="s">
        <v>186</v>
      </c>
      <c r="C49" s="195" t="s">
        <v>415</v>
      </c>
      <c r="D49" s="52" t="s">
        <v>186</v>
      </c>
    </row>
    <row r="50" spans="1:4" s="52" customFormat="1" ht="20.100000000000001" customHeight="1" x14ac:dyDescent="0.25">
      <c r="A50" s="51">
        <v>1995</v>
      </c>
      <c r="B50" s="55" t="s">
        <v>176</v>
      </c>
      <c r="C50" s="195" t="s">
        <v>415</v>
      </c>
      <c r="D50" s="52" t="s">
        <v>176</v>
      </c>
    </row>
    <row r="51" spans="1:4" s="52" customFormat="1" ht="20.100000000000001" customHeight="1" x14ac:dyDescent="0.25">
      <c r="A51" s="51">
        <v>1996</v>
      </c>
      <c r="B51" s="55" t="s">
        <v>184</v>
      </c>
      <c r="C51" s="195" t="s">
        <v>415</v>
      </c>
      <c r="D51" s="52" t="s">
        <v>184</v>
      </c>
    </row>
    <row r="52" spans="1:4" s="53" customFormat="1" ht="20.100000000000001" customHeight="1" x14ac:dyDescent="0.25">
      <c r="A52" s="51">
        <v>1997</v>
      </c>
      <c r="B52" s="54" t="s">
        <v>192</v>
      </c>
      <c r="C52" s="195" t="s">
        <v>415</v>
      </c>
      <c r="D52" s="53" t="s">
        <v>192</v>
      </c>
    </row>
    <row r="53" spans="1:4" s="53" customFormat="1" ht="20.100000000000001" customHeight="1" x14ac:dyDescent="0.25">
      <c r="A53" s="51">
        <v>1998</v>
      </c>
      <c r="B53" s="54" t="s">
        <v>192</v>
      </c>
      <c r="C53" s="195" t="s">
        <v>415</v>
      </c>
      <c r="D53" s="53" t="s">
        <v>192</v>
      </c>
    </row>
    <row r="54" spans="1:4" s="52" customFormat="1" ht="20.100000000000001" customHeight="1" x14ac:dyDescent="0.25">
      <c r="A54" s="51">
        <v>1999</v>
      </c>
      <c r="B54" s="55" t="s">
        <v>184</v>
      </c>
      <c r="C54" s="195" t="s">
        <v>415</v>
      </c>
      <c r="D54" s="52" t="s">
        <v>184</v>
      </c>
    </row>
    <row r="55" spans="1:4" s="52" customFormat="1" ht="20.100000000000001" customHeight="1" x14ac:dyDescent="0.25">
      <c r="A55" s="51">
        <v>2000</v>
      </c>
      <c r="B55" s="55" t="s">
        <v>192</v>
      </c>
      <c r="C55" s="195" t="s">
        <v>415</v>
      </c>
      <c r="D55" s="52" t="s">
        <v>192</v>
      </c>
    </row>
    <row r="56" spans="1:4" s="52" customFormat="1" ht="20.100000000000001" customHeight="1" x14ac:dyDescent="0.25">
      <c r="A56" s="51">
        <v>2001</v>
      </c>
      <c r="B56" s="55" t="s">
        <v>361</v>
      </c>
      <c r="C56" s="195" t="s">
        <v>415</v>
      </c>
      <c r="D56" s="55" t="s">
        <v>361</v>
      </c>
    </row>
    <row r="57" spans="1:4" s="52" customFormat="1" ht="20.100000000000001" customHeight="1" x14ac:dyDescent="0.25">
      <c r="A57" s="51">
        <v>2002</v>
      </c>
      <c r="B57" s="55" t="s">
        <v>192</v>
      </c>
      <c r="C57" s="195" t="s">
        <v>415</v>
      </c>
      <c r="D57" s="52" t="s">
        <v>192</v>
      </c>
    </row>
    <row r="58" spans="1:4" s="52" customFormat="1" ht="20.100000000000001" customHeight="1" x14ac:dyDescent="0.25">
      <c r="A58" s="51">
        <v>2003</v>
      </c>
      <c r="B58" s="55" t="s">
        <v>284</v>
      </c>
      <c r="C58" s="55" t="s">
        <v>205</v>
      </c>
      <c r="D58" s="52" t="s">
        <v>284</v>
      </c>
    </row>
    <row r="59" spans="1:4" s="52" customFormat="1" ht="20.100000000000001" customHeight="1" x14ac:dyDescent="0.25">
      <c r="A59" s="51">
        <v>2004</v>
      </c>
      <c r="B59" s="55" t="s">
        <v>172</v>
      </c>
      <c r="C59" s="55" t="s">
        <v>174</v>
      </c>
      <c r="D59" s="52" t="s">
        <v>172</v>
      </c>
    </row>
    <row r="60" spans="1:4" s="52" customFormat="1" ht="20.100000000000001" customHeight="1" x14ac:dyDescent="0.25">
      <c r="A60" s="51">
        <v>2005</v>
      </c>
      <c r="B60" s="55" t="s">
        <v>192</v>
      </c>
      <c r="C60" s="195" t="s">
        <v>415</v>
      </c>
      <c r="D60" s="52" t="s">
        <v>192</v>
      </c>
    </row>
    <row r="61" spans="1:4" s="52" customFormat="1" ht="20.100000000000001" customHeight="1" x14ac:dyDescent="0.25">
      <c r="A61" s="51">
        <v>2006</v>
      </c>
      <c r="B61" s="55" t="s">
        <v>194</v>
      </c>
      <c r="C61" s="55" t="s">
        <v>184</v>
      </c>
      <c r="D61" s="52" t="s">
        <v>194</v>
      </c>
    </row>
    <row r="62" spans="1:4" s="52" customFormat="1" ht="20.100000000000001" customHeight="1" x14ac:dyDescent="0.25">
      <c r="A62" s="51">
        <v>2007</v>
      </c>
      <c r="B62" s="55" t="s">
        <v>190</v>
      </c>
      <c r="C62" s="55" t="s">
        <v>194</v>
      </c>
      <c r="D62" s="52" t="s">
        <v>194</v>
      </c>
    </row>
    <row r="63" spans="1:4" s="52" customFormat="1" ht="20.100000000000001" customHeight="1" x14ac:dyDescent="0.25">
      <c r="A63" s="51">
        <v>2008</v>
      </c>
      <c r="B63" s="55" t="s">
        <v>194</v>
      </c>
      <c r="C63" s="55" t="s">
        <v>188</v>
      </c>
      <c r="D63" s="52" t="s">
        <v>194</v>
      </c>
    </row>
    <row r="64" spans="1:4" s="52" customFormat="1" ht="20.100000000000001" customHeight="1" x14ac:dyDescent="0.25">
      <c r="A64" s="51">
        <v>2009</v>
      </c>
      <c r="B64" s="55" t="s">
        <v>205</v>
      </c>
      <c r="C64" s="55" t="s">
        <v>192</v>
      </c>
      <c r="D64" s="52" t="s">
        <v>205</v>
      </c>
    </row>
    <row r="65" spans="1:4" s="52" customFormat="1" ht="20.100000000000001" customHeight="1" x14ac:dyDescent="0.25">
      <c r="A65" s="51">
        <v>2010</v>
      </c>
      <c r="B65" s="55" t="s">
        <v>172</v>
      </c>
      <c r="C65" s="55" t="s">
        <v>192</v>
      </c>
      <c r="D65" s="52" t="s">
        <v>172</v>
      </c>
    </row>
    <row r="66" spans="1:4" s="52" customFormat="1" ht="20.100000000000001" customHeight="1" x14ac:dyDescent="0.25">
      <c r="A66" s="51">
        <v>2011</v>
      </c>
      <c r="B66" s="55" t="s">
        <v>192</v>
      </c>
      <c r="C66" s="55" t="s">
        <v>196</v>
      </c>
      <c r="D66" s="52" t="s">
        <v>192</v>
      </c>
    </row>
    <row r="67" spans="1:4" s="52" customFormat="1" ht="20.100000000000001" customHeight="1" x14ac:dyDescent="0.25">
      <c r="A67" s="51">
        <v>2012</v>
      </c>
      <c r="B67" s="55" t="s">
        <v>190</v>
      </c>
      <c r="C67" s="55" t="s">
        <v>194</v>
      </c>
      <c r="D67" s="52" t="s">
        <v>190</v>
      </c>
    </row>
    <row r="68" spans="1:4" s="52" customFormat="1" ht="20.100000000000001" customHeight="1" x14ac:dyDescent="0.25">
      <c r="A68" s="51">
        <v>2013</v>
      </c>
      <c r="B68" s="55" t="s">
        <v>172</v>
      </c>
      <c r="C68" s="55" t="s">
        <v>178</v>
      </c>
      <c r="D68" s="52" t="s">
        <v>172</v>
      </c>
    </row>
    <row r="69" spans="1:4" s="52" customFormat="1" ht="20.100000000000001" customHeight="1" x14ac:dyDescent="0.25">
      <c r="A69" s="51">
        <v>2014</v>
      </c>
      <c r="B69" s="55" t="s">
        <v>172</v>
      </c>
      <c r="C69" s="55" t="s">
        <v>205</v>
      </c>
      <c r="D69" s="52" t="s">
        <v>172</v>
      </c>
    </row>
    <row r="70" spans="1:4" s="52" customFormat="1" ht="20.100000000000001" customHeight="1" x14ac:dyDescent="0.25">
      <c r="A70" s="51">
        <v>2015</v>
      </c>
      <c r="B70" s="55" t="s">
        <v>172</v>
      </c>
      <c r="C70" s="55" t="s">
        <v>194</v>
      </c>
      <c r="D70" s="52" t="s">
        <v>172</v>
      </c>
    </row>
    <row r="71" spans="1:4" s="52" customFormat="1" ht="20.100000000000001" customHeight="1" x14ac:dyDescent="0.25">
      <c r="A71" s="51">
        <v>2016</v>
      </c>
      <c r="B71" s="55" t="s">
        <v>172</v>
      </c>
      <c r="C71" s="55" t="s">
        <v>65</v>
      </c>
      <c r="D71" s="52" t="s">
        <v>172</v>
      </c>
    </row>
    <row r="72" spans="1:4" s="52" customFormat="1" ht="20.100000000000001" customHeight="1" x14ac:dyDescent="0.25">
      <c r="A72" s="51">
        <v>2017</v>
      </c>
      <c r="B72" s="55" t="s">
        <v>172</v>
      </c>
      <c r="C72" s="55" t="s">
        <v>263</v>
      </c>
      <c r="D72" s="52" t="s">
        <v>172</v>
      </c>
    </row>
    <row r="73" spans="1:4" s="52" customFormat="1" ht="20.100000000000001" customHeight="1" x14ac:dyDescent="0.25">
      <c r="A73" s="51">
        <v>2018</v>
      </c>
      <c r="B73" s="55" t="s">
        <v>183</v>
      </c>
      <c r="C73" s="55" t="s">
        <v>174</v>
      </c>
      <c r="D73" s="52" t="s">
        <v>172</v>
      </c>
    </row>
    <row r="74" spans="1:4" s="52" customFormat="1" ht="20.100000000000001" customHeight="1" x14ac:dyDescent="0.25">
      <c r="A74" s="51">
        <v>2019</v>
      </c>
      <c r="B74" s="55" t="s">
        <v>178</v>
      </c>
      <c r="C74" s="55" t="s">
        <v>362</v>
      </c>
      <c r="D74" s="52" t="s">
        <v>178</v>
      </c>
    </row>
    <row r="75" spans="1:4" s="52" customFormat="1" ht="20.100000000000001" customHeight="1" x14ac:dyDescent="0.25">
      <c r="A75" s="51">
        <f>IF(B74&gt;"",MAX(A$4:A74)+1,"")</f>
        <v>2020</v>
      </c>
      <c r="B75" s="55" t="s">
        <v>928</v>
      </c>
      <c r="C75" s="55"/>
      <c r="D75" s="55" t="s">
        <v>172</v>
      </c>
    </row>
    <row r="76" spans="1:4" s="52" customFormat="1" ht="20.100000000000001" customHeight="1" x14ac:dyDescent="0.25">
      <c r="A76" s="51">
        <f>IF(B75&gt;"",MAX(A$4:A75)+1,"")</f>
        <v>2021</v>
      </c>
      <c r="B76" s="55" t="s">
        <v>928</v>
      </c>
      <c r="C76" s="55"/>
      <c r="D76" s="55" t="s">
        <v>176</v>
      </c>
    </row>
    <row r="77" spans="1:4" s="52" customFormat="1" ht="20.100000000000001" customHeight="1" x14ac:dyDescent="0.25">
      <c r="A77" s="51">
        <f>IF(B76&gt;"",MAX(A$4:A76)+1,"")</f>
        <v>2022</v>
      </c>
      <c r="B77" s="55" t="s">
        <v>178</v>
      </c>
      <c r="C77" s="55" t="s">
        <v>172</v>
      </c>
      <c r="D77" s="55" t="s">
        <v>172</v>
      </c>
    </row>
    <row r="78" spans="1:4" s="52" customFormat="1" ht="20.100000000000001" customHeight="1" x14ac:dyDescent="0.25">
      <c r="A78" s="51">
        <f>IF(B77&gt;"",MAX(A$4:A77)+1,"")</f>
        <v>2023</v>
      </c>
      <c r="B78" s="55" t="s">
        <v>178</v>
      </c>
      <c r="C78" s="55" t="s">
        <v>174</v>
      </c>
      <c r="D78" s="55" t="s">
        <v>178</v>
      </c>
    </row>
    <row r="79" spans="1:4" s="52" customFormat="1" ht="20.100000000000001" customHeight="1" x14ac:dyDescent="0.25">
      <c r="A79" s="51">
        <f>IF(B78&gt;"",MAX(A$4:A78)+1,"")</f>
        <v>2024</v>
      </c>
      <c r="B79" s="55" t="s">
        <v>192</v>
      </c>
      <c r="C79" s="55" t="s">
        <v>172</v>
      </c>
      <c r="D79" s="55" t="s">
        <v>192</v>
      </c>
    </row>
    <row r="80" spans="1:4" s="52" customFormat="1" ht="20.100000000000001" customHeight="1" x14ac:dyDescent="0.25">
      <c r="A80" s="51">
        <f>IF(B79&gt;"",MAX(A$4:A79)+1,"")</f>
        <v>2025</v>
      </c>
      <c r="B80" s="55" t="s">
        <v>194</v>
      </c>
      <c r="C80" s="55" t="s">
        <v>192</v>
      </c>
      <c r="D80" s="55" t="s">
        <v>194</v>
      </c>
    </row>
    <row r="81" spans="1:4" s="52" customFormat="1" ht="20.100000000000001" customHeight="1" x14ac:dyDescent="0.25">
      <c r="A81" s="51">
        <f>IF(B80&gt;"",MAX(A$4:A80)+1,"")</f>
        <v>2026</v>
      </c>
      <c r="B81" s="55"/>
      <c r="C81" s="55"/>
      <c r="D81" s="55"/>
    </row>
    <row r="82" spans="1:4" s="52" customFormat="1" ht="20.100000000000001" customHeight="1" x14ac:dyDescent="0.25">
      <c r="A82" s="51" t="str">
        <f>IF(B81&gt;"",MAX(A$4:A81)+1,"")</f>
        <v/>
      </c>
      <c r="B82" s="55"/>
      <c r="C82" s="55"/>
      <c r="D82" s="55"/>
    </row>
    <row r="83" spans="1:4" s="52" customFormat="1" ht="20.100000000000001" customHeight="1" x14ac:dyDescent="0.25">
      <c r="A83" s="51" t="str">
        <f>IF(B82&gt;"",MAX(A$4:A82)+1,"")</f>
        <v/>
      </c>
      <c r="B83" s="55"/>
      <c r="C83" s="55"/>
      <c r="D83" s="55"/>
    </row>
    <row r="84" spans="1:4" s="52" customFormat="1" ht="20.100000000000001" customHeight="1" x14ac:dyDescent="0.25">
      <c r="A84" s="51" t="str">
        <f>IF(B83&gt;"",MAX(A$4:A83)+1,"")</f>
        <v/>
      </c>
      <c r="B84" s="55"/>
      <c r="C84" s="55"/>
      <c r="D84" s="55"/>
    </row>
    <row r="85" spans="1:4" s="52" customFormat="1" ht="20.100000000000001" customHeight="1" x14ac:dyDescent="0.25">
      <c r="A85" s="51" t="str">
        <f>IF(B84&gt;"",MAX(A$4:A84)+1,"")</f>
        <v/>
      </c>
      <c r="B85" s="55"/>
      <c r="C85" s="55"/>
      <c r="D85" s="55"/>
    </row>
    <row r="86" spans="1:4" s="52" customFormat="1" ht="20.100000000000001" customHeight="1" x14ac:dyDescent="0.25">
      <c r="A86" s="51" t="str">
        <f>IF(B85&gt;"",MAX(A$4:A85)+1,"")</f>
        <v/>
      </c>
      <c r="B86" s="55"/>
      <c r="C86" s="55"/>
      <c r="D86" s="55"/>
    </row>
    <row r="87" spans="1:4" s="52" customFormat="1" ht="20.100000000000001" customHeight="1" x14ac:dyDescent="0.25">
      <c r="A87" s="51" t="str">
        <f>IF(B86&gt;"",MAX(A$4:A86)+1,"")</f>
        <v/>
      </c>
      <c r="B87" s="55"/>
      <c r="C87" s="55"/>
      <c r="D87" s="55"/>
    </row>
    <row r="88" spans="1:4" s="52" customFormat="1" ht="20.100000000000001" customHeight="1" x14ac:dyDescent="0.25">
      <c r="A88" s="51" t="str">
        <f>IF(B87&gt;"",MAX(A$4:A87)+1,"")</f>
        <v/>
      </c>
      <c r="B88" s="55"/>
      <c r="C88" s="55"/>
      <c r="D88" s="55"/>
    </row>
    <row r="89" spans="1:4" s="52" customFormat="1" ht="20.100000000000001" customHeight="1" x14ac:dyDescent="0.25">
      <c r="A89" s="51" t="str">
        <f>IF(B88&gt;"",MAX(A$4:A88)+1,"")</f>
        <v/>
      </c>
      <c r="B89" s="55"/>
      <c r="C89" s="55"/>
      <c r="D89" s="55"/>
    </row>
    <row r="90" spans="1:4" s="52" customFormat="1" ht="20.100000000000001" customHeight="1" x14ac:dyDescent="0.25">
      <c r="A90" s="51" t="str">
        <f>IF(B89&gt;"",MAX(A$4:A89)+1,"")</f>
        <v/>
      </c>
      <c r="B90" s="55"/>
      <c r="C90" s="55"/>
      <c r="D90" s="55"/>
    </row>
    <row r="91" spans="1:4" s="52" customFormat="1" ht="20.100000000000001" customHeight="1" x14ac:dyDescent="0.25">
      <c r="A91" s="51" t="str">
        <f>IF(B90&gt;"",MAX(A$4:A90)+1,"")</f>
        <v/>
      </c>
      <c r="B91" s="55"/>
      <c r="C91" s="55"/>
      <c r="D91" s="55"/>
    </row>
    <row r="92" spans="1:4" s="52" customFormat="1" ht="20.100000000000001" customHeight="1" x14ac:dyDescent="0.25">
      <c r="A92" s="51" t="str">
        <f>IF(B91&gt;"",MAX(A$4:A91)+1,"")</f>
        <v/>
      </c>
      <c r="B92" s="55"/>
      <c r="C92" s="55"/>
      <c r="D92" s="55"/>
    </row>
    <row r="93" spans="1:4" s="52" customFormat="1" x14ac:dyDescent="0.25">
      <c r="A93" s="51" t="str">
        <f>IF(B92&gt;"",MAX(A$4:A92)+1,"")</f>
        <v/>
      </c>
      <c r="B93" s="55"/>
      <c r="C93" s="55"/>
      <c r="D93" s="55"/>
    </row>
  </sheetData>
  <mergeCells count="1">
    <mergeCell ref="B4:D4"/>
  </mergeCells>
  <hyperlinks>
    <hyperlink ref="C1" location="'Competitions Dashboard'!A1" display=" COMPETITIONS DASHBOARD" xr:uid="{8BBE1B7E-AFA3-44F9-BC75-F69482AE1C34}"/>
    <hyperlink ref="D1" location="'Statistics Overview'!A1" display="STATISTICS OVERVIEW" xr:uid="{F53BD249-E24D-410C-BD2A-5E6B5C290012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F2451-17BD-4E25-87E4-2E5729B8BF24}">
  <sheetPr>
    <pageSetUpPr fitToPage="1"/>
  </sheetPr>
  <dimension ref="A1:G95"/>
  <sheetViews>
    <sheetView showGridLines="0" zoomScaleNormal="100" workbookViewId="0">
      <pane xSplit="1" ySplit="6" topLeftCell="B42" activePane="bottomRight" state="frozen"/>
      <selection activeCell="C1" sqref="C1"/>
      <selection pane="topRight" activeCell="C1" sqref="C1"/>
      <selection pane="bottomLeft" activeCell="C1" sqref="C1"/>
      <selection pane="bottomRight" activeCell="B49" sqref="B49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  <c r="F2" s="130"/>
      <c r="G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363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52" customFormat="1" ht="20.100000000000001" customHeight="1" x14ac:dyDescent="0.25">
      <c r="A7" s="51">
        <v>1987</v>
      </c>
      <c r="B7" s="54" t="s">
        <v>174</v>
      </c>
      <c r="C7" s="195" t="s">
        <v>415</v>
      </c>
      <c r="D7" s="52" t="s">
        <v>194</v>
      </c>
    </row>
    <row r="8" spans="1:7" s="52" customFormat="1" ht="20.100000000000001" customHeight="1" x14ac:dyDescent="0.25">
      <c r="A8" s="51">
        <v>1988</v>
      </c>
      <c r="B8" s="55" t="s">
        <v>310</v>
      </c>
      <c r="C8" s="195"/>
      <c r="D8" s="195"/>
    </row>
    <row r="9" spans="1:7" s="52" customFormat="1" ht="20.100000000000001" customHeight="1" x14ac:dyDescent="0.25">
      <c r="A9" s="51">
        <v>1989</v>
      </c>
      <c r="B9" s="55" t="s">
        <v>310</v>
      </c>
      <c r="C9" s="195"/>
      <c r="D9" s="195"/>
    </row>
    <row r="10" spans="1:7" s="52" customFormat="1" ht="20.100000000000001" customHeight="1" x14ac:dyDescent="0.25">
      <c r="A10" s="51">
        <v>1990</v>
      </c>
      <c r="B10" s="55" t="s">
        <v>310</v>
      </c>
      <c r="C10" s="195"/>
      <c r="D10" s="195"/>
    </row>
    <row r="11" spans="1:7" s="52" customFormat="1" ht="20.100000000000001" customHeight="1" x14ac:dyDescent="0.25">
      <c r="A11" s="51">
        <v>1991</v>
      </c>
      <c r="B11" s="55" t="s">
        <v>310</v>
      </c>
      <c r="C11" s="195"/>
      <c r="D11" s="195"/>
    </row>
    <row r="12" spans="1:7" s="52" customFormat="1" ht="20.100000000000001" customHeight="1" x14ac:dyDescent="0.25">
      <c r="A12" s="51">
        <v>1992</v>
      </c>
      <c r="B12" s="55" t="s">
        <v>319</v>
      </c>
      <c r="C12" s="55" t="s">
        <v>262</v>
      </c>
      <c r="D12" s="52" t="s">
        <v>172</v>
      </c>
    </row>
    <row r="13" spans="1:7" s="52" customFormat="1" ht="20.100000000000001" customHeight="1" x14ac:dyDescent="0.25">
      <c r="A13" s="51"/>
      <c r="B13" s="55" t="s">
        <v>329</v>
      </c>
      <c r="C13" s="55"/>
    </row>
    <row r="14" spans="1:7" s="52" customFormat="1" ht="20.100000000000001" customHeight="1" x14ac:dyDescent="0.25">
      <c r="A14" s="51">
        <v>1993</v>
      </c>
      <c r="B14" s="195" t="s">
        <v>415</v>
      </c>
      <c r="C14" s="195" t="s">
        <v>415</v>
      </c>
      <c r="D14" s="195" t="s">
        <v>415</v>
      </c>
    </row>
    <row r="15" spans="1:7" s="52" customFormat="1" ht="20.100000000000001" customHeight="1" x14ac:dyDescent="0.25">
      <c r="A15" s="51">
        <v>1994</v>
      </c>
      <c r="B15" s="195" t="s">
        <v>415</v>
      </c>
      <c r="C15" s="195" t="s">
        <v>415</v>
      </c>
      <c r="D15" s="195" t="s">
        <v>415</v>
      </c>
    </row>
    <row r="16" spans="1:7" s="52" customFormat="1" ht="20.100000000000001" customHeight="1" x14ac:dyDescent="0.25">
      <c r="A16" s="51">
        <v>1995</v>
      </c>
      <c r="B16" s="195" t="s">
        <v>415</v>
      </c>
      <c r="C16" s="195" t="s">
        <v>415</v>
      </c>
      <c r="D16" s="195" t="s">
        <v>415</v>
      </c>
    </row>
    <row r="17" spans="1:4" s="52" customFormat="1" ht="20.100000000000001" customHeight="1" x14ac:dyDescent="0.25">
      <c r="A17" s="51">
        <v>1996</v>
      </c>
      <c r="B17" s="52" t="s">
        <v>192</v>
      </c>
      <c r="C17" s="195" t="s">
        <v>415</v>
      </c>
      <c r="D17" s="52" t="s">
        <v>184</v>
      </c>
    </row>
    <row r="18" spans="1:4" s="52" customFormat="1" ht="20.100000000000001" customHeight="1" x14ac:dyDescent="0.25">
      <c r="A18" s="51">
        <v>1997</v>
      </c>
      <c r="B18" s="195" t="s">
        <v>415</v>
      </c>
      <c r="C18" s="195" t="s">
        <v>415</v>
      </c>
      <c r="D18" s="195" t="s">
        <v>415</v>
      </c>
    </row>
    <row r="19" spans="1:4" s="52" customFormat="1" ht="20.100000000000001" customHeight="1" x14ac:dyDescent="0.25">
      <c r="A19" s="51">
        <v>1998</v>
      </c>
      <c r="B19" s="52" t="s">
        <v>192</v>
      </c>
      <c r="C19" s="195" t="s">
        <v>415</v>
      </c>
      <c r="D19" s="52" t="s">
        <v>263</v>
      </c>
    </row>
    <row r="20" spans="1:4" s="52" customFormat="1" ht="20.100000000000001" customHeight="1" x14ac:dyDescent="0.25">
      <c r="A20" s="51">
        <v>1999</v>
      </c>
      <c r="B20" s="195" t="s">
        <v>415</v>
      </c>
      <c r="C20" s="195" t="s">
        <v>415</v>
      </c>
      <c r="D20" s="195" t="s">
        <v>415</v>
      </c>
    </row>
    <row r="21" spans="1:4" s="52" customFormat="1" ht="20.100000000000001" customHeight="1" x14ac:dyDescent="0.25">
      <c r="A21" s="51">
        <v>2000</v>
      </c>
      <c r="B21" s="55" t="s">
        <v>186</v>
      </c>
      <c r="C21" s="195" t="s">
        <v>415</v>
      </c>
      <c r="D21" s="52" t="s">
        <v>205</v>
      </c>
    </row>
    <row r="22" spans="1:4" s="52" customFormat="1" ht="20.100000000000001" customHeight="1" x14ac:dyDescent="0.25">
      <c r="A22" s="51">
        <v>2001</v>
      </c>
      <c r="B22" s="55" t="s">
        <v>263</v>
      </c>
      <c r="C22" s="195" t="s">
        <v>415</v>
      </c>
      <c r="D22" s="52" t="s">
        <v>263</v>
      </c>
    </row>
    <row r="23" spans="1:4" s="52" customFormat="1" ht="20.100000000000001" customHeight="1" x14ac:dyDescent="0.25">
      <c r="A23" s="51">
        <v>2002</v>
      </c>
      <c r="B23" s="195" t="s">
        <v>415</v>
      </c>
      <c r="C23" s="195" t="s">
        <v>415</v>
      </c>
      <c r="D23" s="55" t="s">
        <v>205</v>
      </c>
    </row>
    <row r="24" spans="1:4" s="52" customFormat="1" ht="20.100000000000001" customHeight="1" x14ac:dyDescent="0.25">
      <c r="A24" s="51">
        <v>2003</v>
      </c>
      <c r="B24" s="55" t="s">
        <v>184</v>
      </c>
      <c r="C24" s="55" t="s">
        <v>186</v>
      </c>
      <c r="D24" s="55" t="s">
        <v>186</v>
      </c>
    </row>
    <row r="25" spans="1:4" s="52" customFormat="1" ht="20.100000000000001" customHeight="1" x14ac:dyDescent="0.25">
      <c r="A25" s="51">
        <v>2004</v>
      </c>
      <c r="B25" s="55" t="s">
        <v>186</v>
      </c>
      <c r="C25" s="55" t="s">
        <v>192</v>
      </c>
      <c r="D25" s="55" t="s">
        <v>192</v>
      </c>
    </row>
    <row r="26" spans="1:4" s="52" customFormat="1" ht="20.100000000000001" customHeight="1" x14ac:dyDescent="0.25">
      <c r="A26" s="51">
        <v>2005</v>
      </c>
      <c r="B26" s="55" t="s">
        <v>174</v>
      </c>
      <c r="C26" s="195" t="s">
        <v>415</v>
      </c>
      <c r="D26" s="52" t="s">
        <v>174</v>
      </c>
    </row>
    <row r="27" spans="1:4" s="52" customFormat="1" ht="20.100000000000001" customHeight="1" x14ac:dyDescent="0.25">
      <c r="A27" s="51">
        <v>2006</v>
      </c>
      <c r="B27" s="55" t="s">
        <v>333</v>
      </c>
      <c r="C27" s="55" t="s">
        <v>262</v>
      </c>
      <c r="D27" s="52" t="s">
        <v>205</v>
      </c>
    </row>
    <row r="28" spans="1:4" s="52" customFormat="1" ht="20.100000000000001" customHeight="1" x14ac:dyDescent="0.25">
      <c r="A28" s="51"/>
      <c r="B28" s="55" t="s">
        <v>249</v>
      </c>
      <c r="C28" s="55"/>
    </row>
    <row r="29" spans="1:4" s="52" customFormat="1" ht="20.100000000000001" customHeight="1" x14ac:dyDescent="0.25">
      <c r="A29" s="51">
        <v>2007</v>
      </c>
      <c r="B29" s="55" t="s">
        <v>176</v>
      </c>
      <c r="C29" s="55" t="s">
        <v>174</v>
      </c>
      <c r="D29" s="52" t="s">
        <v>176</v>
      </c>
    </row>
    <row r="30" spans="1:4" s="52" customFormat="1" ht="20.100000000000001" customHeight="1" x14ac:dyDescent="0.25">
      <c r="A30" s="51">
        <v>2008</v>
      </c>
      <c r="B30" s="55" t="s">
        <v>364</v>
      </c>
      <c r="C30" s="55" t="s">
        <v>262</v>
      </c>
      <c r="D30" s="52" t="s">
        <v>281</v>
      </c>
    </row>
    <row r="31" spans="1:4" s="52" customFormat="1" ht="20.100000000000001" customHeight="1" x14ac:dyDescent="0.25">
      <c r="A31" s="51"/>
      <c r="B31" s="55" t="s">
        <v>349</v>
      </c>
      <c r="C31" s="55"/>
    </row>
    <row r="32" spans="1:4" s="52" customFormat="1" ht="20.100000000000001" customHeight="1" x14ac:dyDescent="0.25">
      <c r="A32" s="51">
        <v>2009</v>
      </c>
      <c r="B32" s="52" t="s">
        <v>172</v>
      </c>
      <c r="C32" s="55" t="s">
        <v>263</v>
      </c>
      <c r="D32" s="52" t="s">
        <v>172</v>
      </c>
    </row>
    <row r="33" spans="1:4" s="52" customFormat="1" ht="20.100000000000001" customHeight="1" x14ac:dyDescent="0.25">
      <c r="A33" s="51">
        <v>2010</v>
      </c>
      <c r="B33" s="52" t="s">
        <v>196</v>
      </c>
      <c r="C33" s="55" t="s">
        <v>192</v>
      </c>
      <c r="D33" s="52" t="s">
        <v>196</v>
      </c>
    </row>
    <row r="34" spans="1:4" s="52" customFormat="1" ht="20.100000000000001" customHeight="1" x14ac:dyDescent="0.25">
      <c r="A34" s="51">
        <v>2011</v>
      </c>
      <c r="B34" s="55" t="s">
        <v>214</v>
      </c>
      <c r="C34" s="55" t="s">
        <v>205</v>
      </c>
      <c r="D34" s="52" t="s">
        <v>214</v>
      </c>
    </row>
    <row r="35" spans="1:4" s="52" customFormat="1" ht="20.100000000000001" customHeight="1" x14ac:dyDescent="0.25">
      <c r="A35" s="51">
        <v>2012</v>
      </c>
      <c r="B35" s="55" t="s">
        <v>201</v>
      </c>
      <c r="C35" s="55" t="s">
        <v>263</v>
      </c>
      <c r="D35" s="52" t="s">
        <v>184</v>
      </c>
    </row>
    <row r="36" spans="1:4" s="52" customFormat="1" ht="20.100000000000001" customHeight="1" x14ac:dyDescent="0.25">
      <c r="A36" s="51">
        <v>2013</v>
      </c>
      <c r="B36" s="55" t="s">
        <v>197</v>
      </c>
      <c r="C36" s="55" t="s">
        <v>178</v>
      </c>
      <c r="D36" s="52" t="s">
        <v>197</v>
      </c>
    </row>
    <row r="37" spans="1:4" s="52" customFormat="1" ht="20.100000000000001" customHeight="1" x14ac:dyDescent="0.25">
      <c r="A37" s="51">
        <v>2014</v>
      </c>
      <c r="B37" s="55" t="s">
        <v>192</v>
      </c>
      <c r="C37" s="55" t="s">
        <v>281</v>
      </c>
      <c r="D37" s="52" t="s">
        <v>192</v>
      </c>
    </row>
    <row r="38" spans="1:4" s="52" customFormat="1" ht="20.100000000000001" customHeight="1" x14ac:dyDescent="0.25">
      <c r="A38" s="51">
        <v>2015</v>
      </c>
      <c r="B38" s="55" t="s">
        <v>176</v>
      </c>
      <c r="C38" s="55" t="s">
        <v>174</v>
      </c>
      <c r="D38" s="52" t="s">
        <v>176</v>
      </c>
    </row>
    <row r="39" spans="1:4" s="52" customFormat="1" ht="20.100000000000001" customHeight="1" x14ac:dyDescent="0.25">
      <c r="A39" s="51">
        <v>2016</v>
      </c>
      <c r="B39" s="55" t="s">
        <v>192</v>
      </c>
      <c r="C39" s="55" t="s">
        <v>194</v>
      </c>
      <c r="D39" s="52" t="s">
        <v>192</v>
      </c>
    </row>
    <row r="40" spans="1:4" s="52" customFormat="1" ht="20.100000000000001" customHeight="1" x14ac:dyDescent="0.25">
      <c r="A40" s="51">
        <v>2017</v>
      </c>
      <c r="B40" s="55" t="s">
        <v>201</v>
      </c>
      <c r="C40" s="55" t="s">
        <v>172</v>
      </c>
      <c r="D40" s="52" t="s">
        <v>201</v>
      </c>
    </row>
    <row r="41" spans="1:4" s="52" customFormat="1" ht="20.100000000000001" customHeight="1" x14ac:dyDescent="0.25">
      <c r="A41" s="51">
        <v>2018</v>
      </c>
      <c r="B41" s="55" t="s">
        <v>184</v>
      </c>
      <c r="C41" s="55" t="s">
        <v>190</v>
      </c>
      <c r="D41" s="52" t="s">
        <v>184</v>
      </c>
    </row>
    <row r="42" spans="1:4" s="52" customFormat="1" ht="20.100000000000001" customHeight="1" x14ac:dyDescent="0.25">
      <c r="A42" s="51">
        <v>2019</v>
      </c>
      <c r="B42" s="55" t="s">
        <v>263</v>
      </c>
      <c r="C42" s="55" t="s">
        <v>188</v>
      </c>
      <c r="D42" s="52" t="s">
        <v>263</v>
      </c>
    </row>
    <row r="43" spans="1:4" s="52" customFormat="1" ht="20.100000000000001" customHeight="1" x14ac:dyDescent="0.25">
      <c r="A43" s="51">
        <f>IF(B42&gt;"",MAX(A$3:A42)+1,"")</f>
        <v>2020</v>
      </c>
      <c r="B43" s="55" t="s">
        <v>928</v>
      </c>
      <c r="C43" s="55"/>
      <c r="D43" s="55" t="s">
        <v>214</v>
      </c>
    </row>
    <row r="44" spans="1:4" s="52" customFormat="1" ht="20.100000000000001" customHeight="1" x14ac:dyDescent="0.25">
      <c r="A44" s="51">
        <f>IF(B43&gt;"",MAX(A$3:A43)+1,"")</f>
        <v>2021</v>
      </c>
      <c r="B44" s="55" t="s">
        <v>928</v>
      </c>
      <c r="C44" s="55"/>
      <c r="D44" s="55" t="s">
        <v>958</v>
      </c>
    </row>
    <row r="45" spans="1:4" s="52" customFormat="1" ht="20.100000000000001" customHeight="1" x14ac:dyDescent="0.25">
      <c r="A45" s="51">
        <f>IF(B44&gt;"",MAX(A$3:A44)+1,"")</f>
        <v>2022</v>
      </c>
      <c r="B45" s="55" t="s">
        <v>184</v>
      </c>
      <c r="C45" s="55" t="s">
        <v>186</v>
      </c>
      <c r="D45" s="55" t="s">
        <v>188</v>
      </c>
    </row>
    <row r="46" spans="1:4" s="52" customFormat="1" ht="20.100000000000001" customHeight="1" x14ac:dyDescent="0.25">
      <c r="A46" s="51">
        <f>IF(B45&gt;"",MAX(A$3:A45)+1,"")</f>
        <v>2023</v>
      </c>
      <c r="B46" s="55" t="s">
        <v>188</v>
      </c>
      <c r="C46" s="55" t="s">
        <v>194</v>
      </c>
      <c r="D46" s="55" t="s">
        <v>188</v>
      </c>
    </row>
    <row r="47" spans="1:4" s="52" customFormat="1" ht="20.100000000000001" customHeight="1" x14ac:dyDescent="0.25">
      <c r="A47" s="51">
        <f>IF(B46&gt;"",MAX(A$3:A46)+1,"")</f>
        <v>2024</v>
      </c>
      <c r="B47" s="55" t="s">
        <v>190</v>
      </c>
      <c r="C47" s="55" t="s">
        <v>201</v>
      </c>
      <c r="D47" s="55" t="s">
        <v>201</v>
      </c>
    </row>
    <row r="48" spans="1:4" s="52" customFormat="1" ht="20.100000000000001" customHeight="1" x14ac:dyDescent="0.25">
      <c r="A48" s="51">
        <f>IF(B47&gt;"",MAX(A$3:A47)+1,"")</f>
        <v>2025</v>
      </c>
      <c r="B48" s="55" t="s">
        <v>174</v>
      </c>
      <c r="C48" s="55" t="s">
        <v>192</v>
      </c>
      <c r="D48" s="55" t="s">
        <v>174</v>
      </c>
    </row>
    <row r="49" spans="1:4" s="52" customFormat="1" ht="20.100000000000001" customHeight="1" x14ac:dyDescent="0.25">
      <c r="A49" s="51">
        <f>IF(B48&gt;"",MAX(A$3:A48)+1,"")</f>
        <v>2026</v>
      </c>
      <c r="B49" s="55"/>
      <c r="C49" s="55"/>
      <c r="D49" s="55"/>
    </row>
    <row r="50" spans="1:4" s="52" customFormat="1" ht="20.100000000000001" customHeight="1" x14ac:dyDescent="0.25">
      <c r="A50" s="51" t="str">
        <f>IF(B49&gt;"",MAX(A$3:A49)+1,"")</f>
        <v/>
      </c>
      <c r="B50" s="55"/>
      <c r="C50" s="55"/>
      <c r="D50" s="55"/>
    </row>
    <row r="51" spans="1:4" s="52" customFormat="1" ht="20.100000000000001" customHeight="1" x14ac:dyDescent="0.25">
      <c r="A51" s="51" t="str">
        <f>IF(B50&gt;"",MAX(A$3:A50)+1,"")</f>
        <v/>
      </c>
      <c r="B51" s="55"/>
      <c r="C51" s="55"/>
      <c r="D51" s="55"/>
    </row>
    <row r="52" spans="1:4" s="52" customFormat="1" ht="20.100000000000001" customHeight="1" x14ac:dyDescent="0.25">
      <c r="A52" s="51" t="str">
        <f>IF(B51&gt;"",MAX(A$3:A51)+1,"")</f>
        <v/>
      </c>
      <c r="B52" s="55"/>
      <c r="C52" s="55"/>
      <c r="D52" s="55"/>
    </row>
    <row r="53" spans="1:4" s="52" customFormat="1" ht="20.100000000000001" customHeight="1" x14ac:dyDescent="0.25">
      <c r="A53" s="51" t="str">
        <f>IF(B52&gt;"",MAX(A$3:A52)+1,"")</f>
        <v/>
      </c>
      <c r="B53" s="55"/>
      <c r="C53" s="55"/>
      <c r="D53" s="55"/>
    </row>
    <row r="54" spans="1:4" s="52" customFormat="1" ht="20.100000000000001" customHeight="1" x14ac:dyDescent="0.25">
      <c r="A54" s="51" t="str">
        <f>IF(B53&gt;"",MAX(A$3:A53)+1,"")</f>
        <v/>
      </c>
      <c r="B54" s="55"/>
      <c r="C54" s="55"/>
      <c r="D54" s="55"/>
    </row>
    <row r="55" spans="1:4" s="52" customFormat="1" ht="20.100000000000001" customHeight="1" x14ac:dyDescent="0.25">
      <c r="A55" s="51" t="str">
        <f>IF(B54&gt;"",MAX(A$3:A54)+1,"")</f>
        <v/>
      </c>
      <c r="B55" s="55"/>
      <c r="C55" s="55"/>
      <c r="D55" s="55"/>
    </row>
    <row r="56" spans="1:4" s="52" customFormat="1" ht="20.100000000000001" customHeight="1" x14ac:dyDescent="0.25">
      <c r="A56" s="51" t="str">
        <f>IF(B55&gt;"",MAX(A$3:A55)+1,"")</f>
        <v/>
      </c>
      <c r="B56" s="55"/>
      <c r="C56" s="55"/>
      <c r="D56" s="55"/>
    </row>
    <row r="57" spans="1:4" s="52" customFormat="1" ht="20.100000000000001" customHeight="1" x14ac:dyDescent="0.25">
      <c r="A57" s="51" t="str">
        <f>IF(B56&gt;"",MAX(A$3:A56)+1,"")</f>
        <v/>
      </c>
      <c r="B57" s="55"/>
      <c r="C57" s="55"/>
      <c r="D57" s="55"/>
    </row>
    <row r="58" spans="1:4" s="52" customFormat="1" ht="20.100000000000001" customHeight="1" x14ac:dyDescent="0.25">
      <c r="A58" s="51" t="str">
        <f>IF(B57&gt;"",MAX(A$3:A57)+1,"")</f>
        <v/>
      </c>
      <c r="B58" s="55"/>
      <c r="C58" s="55"/>
      <c r="D58" s="55"/>
    </row>
    <row r="59" spans="1:4" s="52" customFormat="1" ht="20.100000000000001" customHeight="1" x14ac:dyDescent="0.25">
      <c r="A59" s="51" t="str">
        <f>IF(B58&gt;"",MAX(A$3:A58)+1,"")</f>
        <v/>
      </c>
      <c r="B59" s="55"/>
      <c r="C59" s="55"/>
      <c r="D59" s="55"/>
    </row>
    <row r="60" spans="1:4" s="52" customFormat="1" ht="20.100000000000001" customHeight="1" x14ac:dyDescent="0.25">
      <c r="A60" s="51" t="str">
        <f>IF(B59&gt;"",MAX(A$3:A59)+1,"")</f>
        <v/>
      </c>
      <c r="B60" s="55"/>
      <c r="C60" s="55"/>
      <c r="D60" s="55"/>
    </row>
    <row r="61" spans="1:4" s="52" customFormat="1" ht="20.100000000000001" customHeight="1" x14ac:dyDescent="0.25">
      <c r="A61" s="51" t="str">
        <f>IF(B60&gt;"",MAX(A$3:A60)+1,"")</f>
        <v/>
      </c>
      <c r="B61" s="55"/>
      <c r="C61" s="55"/>
      <c r="D61" s="55"/>
    </row>
    <row r="62" spans="1:4" s="52" customFormat="1" ht="20.100000000000001" customHeight="1" x14ac:dyDescent="0.25">
      <c r="A62" s="51"/>
      <c r="B62" s="55"/>
      <c r="C62" s="55"/>
    </row>
    <row r="63" spans="1:4" s="52" customFormat="1" ht="20.100000000000001" customHeight="1" x14ac:dyDescent="0.25">
      <c r="A63" s="51"/>
      <c r="B63" s="55"/>
      <c r="C63" s="55"/>
    </row>
    <row r="64" spans="1:4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  <row r="93" spans="1:3" s="52" customFormat="1" ht="20.100000000000001" customHeight="1" x14ac:dyDescent="0.25">
      <c r="A93" s="51"/>
      <c r="B93" s="55"/>
      <c r="C93" s="55"/>
    </row>
    <row r="94" spans="1:3" s="52" customFormat="1" ht="20.100000000000001" customHeight="1" x14ac:dyDescent="0.25">
      <c r="A94" s="51"/>
      <c r="B94" s="55"/>
      <c r="C94" s="55"/>
    </row>
    <row r="95" spans="1:3" x14ac:dyDescent="0.3">
      <c r="A95" s="51"/>
    </row>
  </sheetData>
  <mergeCells count="1">
    <mergeCell ref="B4:D4"/>
  </mergeCells>
  <hyperlinks>
    <hyperlink ref="C1" location="'Competitions Dashboard'!A1" display=" COMPETITIONS DASHBOARD" xr:uid="{63525AEA-B715-49E0-9A58-CB69C38E39D1}"/>
    <hyperlink ref="D1" location="'Statistics Overview'!A1" display="STATISTICS OVERVIEW" xr:uid="{A3EBBC2D-7902-4E66-909D-746B08C7D80F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9EA1D-835C-4012-B261-C2D995C9E8EB}">
  <sheetPr>
    <pageSetUpPr fitToPage="1"/>
  </sheetPr>
  <dimension ref="A1:G92"/>
  <sheetViews>
    <sheetView showGridLines="0" zoomScaleNormal="100" workbookViewId="0">
      <pane xSplit="1" ySplit="6" topLeftCell="B12" activePane="bottomRight" state="frozen"/>
      <selection activeCell="C1" sqref="C1"/>
      <selection pane="topRight" activeCell="C1" sqref="C1"/>
      <selection pane="bottomLeft" activeCell="C1" sqref="C1"/>
      <selection pane="bottomRight" activeCell="B31" sqref="B3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9.9499999999999993" customHeight="1" x14ac:dyDescent="0.25">
      <c r="A2" s="129"/>
      <c r="B2" s="130"/>
      <c r="C2" s="130"/>
      <c r="D2" s="130"/>
      <c r="E2" s="130"/>
      <c r="F2" s="130"/>
      <c r="G2" s="130"/>
    </row>
    <row r="3" spans="1:7" s="135" customFormat="1" ht="9.9499999999999993" customHeigh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365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2002</v>
      </c>
      <c r="B7" s="54" t="s">
        <v>306</v>
      </c>
      <c r="C7" s="196" t="s">
        <v>415</v>
      </c>
      <c r="D7" s="52" t="s">
        <v>306</v>
      </c>
    </row>
    <row r="8" spans="1:7" s="52" customFormat="1" ht="20.100000000000001" customHeight="1" x14ac:dyDescent="0.25">
      <c r="A8" s="51">
        <v>2003</v>
      </c>
      <c r="B8" s="55" t="s">
        <v>201</v>
      </c>
      <c r="C8" s="55" t="s">
        <v>230</v>
      </c>
      <c r="D8" s="52" t="s">
        <v>201</v>
      </c>
    </row>
    <row r="9" spans="1:7" s="52" customFormat="1" ht="20.100000000000001" customHeight="1" x14ac:dyDescent="0.25">
      <c r="A9" s="51">
        <v>2004</v>
      </c>
      <c r="B9" s="55" t="s">
        <v>178</v>
      </c>
      <c r="C9" s="55" t="s">
        <v>217</v>
      </c>
      <c r="D9" s="52" t="s">
        <v>178</v>
      </c>
    </row>
    <row r="10" spans="1:7" s="52" customFormat="1" ht="20.100000000000001" customHeight="1" x14ac:dyDescent="0.25">
      <c r="A10" s="51">
        <v>2005</v>
      </c>
      <c r="B10" s="55" t="s">
        <v>320</v>
      </c>
      <c r="C10" s="55"/>
    </row>
    <row r="11" spans="1:7" s="52" customFormat="1" ht="20.100000000000001" customHeight="1" x14ac:dyDescent="0.25">
      <c r="A11" s="51">
        <v>2006</v>
      </c>
      <c r="B11" s="55" t="s">
        <v>230</v>
      </c>
      <c r="C11" s="55" t="s">
        <v>284</v>
      </c>
      <c r="D11" s="52" t="s">
        <v>284</v>
      </c>
    </row>
    <row r="12" spans="1:7" s="52" customFormat="1" ht="20.100000000000001" customHeight="1" x14ac:dyDescent="0.25">
      <c r="A12" s="51">
        <v>2007</v>
      </c>
      <c r="B12" s="55" t="s">
        <v>320</v>
      </c>
      <c r="C12" s="55"/>
    </row>
    <row r="13" spans="1:7" s="52" customFormat="1" ht="20.100000000000001" customHeight="1" x14ac:dyDescent="0.25">
      <c r="A13" s="51">
        <v>2008</v>
      </c>
      <c r="B13" s="55" t="s">
        <v>230</v>
      </c>
      <c r="C13" s="55" t="s">
        <v>183</v>
      </c>
      <c r="D13" s="52" t="s">
        <v>230</v>
      </c>
    </row>
    <row r="14" spans="1:7" s="52" customFormat="1" ht="20.100000000000001" customHeight="1" x14ac:dyDescent="0.25">
      <c r="A14" s="51">
        <v>2009</v>
      </c>
      <c r="B14" s="55" t="s">
        <v>203</v>
      </c>
      <c r="C14" s="55" t="s">
        <v>178</v>
      </c>
      <c r="D14" s="52" t="s">
        <v>203</v>
      </c>
    </row>
    <row r="15" spans="1:7" s="52" customFormat="1" ht="20.100000000000001" customHeight="1" x14ac:dyDescent="0.25">
      <c r="A15" s="51">
        <v>2010</v>
      </c>
      <c r="B15" s="55" t="s">
        <v>197</v>
      </c>
      <c r="C15" s="55" t="s">
        <v>174</v>
      </c>
      <c r="D15" s="52" t="s">
        <v>197</v>
      </c>
    </row>
    <row r="16" spans="1:7" s="52" customFormat="1" ht="20.100000000000001" customHeight="1" x14ac:dyDescent="0.25">
      <c r="A16" s="51">
        <v>2011</v>
      </c>
      <c r="B16" s="55" t="s">
        <v>176</v>
      </c>
      <c r="C16" s="52" t="s">
        <v>210</v>
      </c>
      <c r="D16" s="52" t="s">
        <v>306</v>
      </c>
    </row>
    <row r="17" spans="1:4" s="52" customFormat="1" ht="20.100000000000001" customHeight="1" x14ac:dyDescent="0.25">
      <c r="A17" s="51">
        <v>2012</v>
      </c>
      <c r="B17" s="52" t="s">
        <v>320</v>
      </c>
      <c r="C17" s="55"/>
    </row>
    <row r="18" spans="1:4" s="52" customFormat="1" ht="20.100000000000001" customHeight="1" x14ac:dyDescent="0.25">
      <c r="A18" s="51">
        <v>2013</v>
      </c>
      <c r="B18" s="52" t="s">
        <v>320</v>
      </c>
      <c r="C18" s="55"/>
    </row>
    <row r="19" spans="1:4" s="52" customFormat="1" ht="20.100000000000001" customHeight="1" x14ac:dyDescent="0.25">
      <c r="A19" s="51">
        <v>2014</v>
      </c>
      <c r="B19" s="52" t="s">
        <v>174</v>
      </c>
      <c r="C19" s="55" t="s">
        <v>183</v>
      </c>
      <c r="D19" s="52" t="s">
        <v>174</v>
      </c>
    </row>
    <row r="20" spans="1:4" s="52" customFormat="1" ht="20.100000000000001" customHeight="1" x14ac:dyDescent="0.25">
      <c r="A20" s="51">
        <v>2015</v>
      </c>
      <c r="B20" s="55" t="s">
        <v>320</v>
      </c>
      <c r="C20" s="55"/>
    </row>
    <row r="21" spans="1:4" s="52" customFormat="1" ht="20.100000000000001" customHeight="1" x14ac:dyDescent="0.25">
      <c r="A21" s="51">
        <v>2016</v>
      </c>
      <c r="B21" s="55" t="s">
        <v>320</v>
      </c>
      <c r="C21" s="55"/>
    </row>
    <row r="22" spans="1:4" s="52" customFormat="1" ht="20.100000000000001" customHeight="1" x14ac:dyDescent="0.25">
      <c r="A22" s="51">
        <v>2017</v>
      </c>
      <c r="B22" s="55" t="s">
        <v>320</v>
      </c>
      <c r="C22" s="55"/>
    </row>
    <row r="23" spans="1:4" s="52" customFormat="1" ht="20.100000000000001" customHeight="1" x14ac:dyDescent="0.25">
      <c r="A23" s="51">
        <v>2018</v>
      </c>
      <c r="B23" s="55" t="s">
        <v>320</v>
      </c>
      <c r="C23" s="55"/>
      <c r="D23" s="55"/>
    </row>
    <row r="24" spans="1:4" s="52" customFormat="1" ht="20.100000000000001" customHeight="1" x14ac:dyDescent="0.25">
      <c r="A24" s="51">
        <v>2019</v>
      </c>
      <c r="B24" s="55" t="s">
        <v>320</v>
      </c>
      <c r="C24" s="55"/>
      <c r="D24" s="55"/>
    </row>
    <row r="25" spans="1:4" s="52" customFormat="1" ht="20.100000000000001" customHeight="1" x14ac:dyDescent="0.25">
      <c r="A25" s="51">
        <f>IF(B24&gt;"",MAX(A$4:A24)+1,"")</f>
        <v>2020</v>
      </c>
      <c r="B25" s="55" t="s">
        <v>320</v>
      </c>
      <c r="C25" s="55"/>
      <c r="D25" s="55"/>
    </row>
    <row r="26" spans="1:4" s="52" customFormat="1" ht="20.100000000000001" customHeight="1" x14ac:dyDescent="0.25">
      <c r="A26" s="51">
        <f>IF(B25&gt;"",MAX(A$4:A25)+1,"")</f>
        <v>2021</v>
      </c>
      <c r="B26" s="55" t="s">
        <v>957</v>
      </c>
      <c r="C26" s="55"/>
      <c r="D26" s="55" t="s">
        <v>306</v>
      </c>
    </row>
    <row r="27" spans="1:4" s="52" customFormat="1" ht="20.100000000000001" customHeight="1" x14ac:dyDescent="0.25">
      <c r="A27" s="51">
        <f>IF(B26&gt;"",MAX(A$4:A26)+1,"")</f>
        <v>2022</v>
      </c>
      <c r="B27" s="55" t="s">
        <v>320</v>
      </c>
      <c r="C27" s="55"/>
      <c r="D27" s="55"/>
    </row>
    <row r="28" spans="1:4" s="52" customFormat="1" ht="20.100000000000001" customHeight="1" x14ac:dyDescent="0.25">
      <c r="A28" s="51">
        <f>IF(B27&gt;"",MAX(A$4:A27)+1,"")</f>
        <v>2023</v>
      </c>
      <c r="B28" s="55" t="s">
        <v>320</v>
      </c>
      <c r="C28" s="55"/>
      <c r="D28" s="55"/>
    </row>
    <row r="29" spans="1:4" s="52" customFormat="1" ht="20.100000000000001" customHeight="1" x14ac:dyDescent="0.25">
      <c r="A29" s="51">
        <f>IF(B28&gt;"",MAX(A$4:A28)+1,"")</f>
        <v>2024</v>
      </c>
      <c r="B29" s="55" t="s">
        <v>320</v>
      </c>
      <c r="C29" s="55"/>
      <c r="D29" s="55"/>
    </row>
    <row r="30" spans="1:4" s="52" customFormat="1" ht="20.100000000000001" customHeight="1" x14ac:dyDescent="0.25">
      <c r="A30" s="51">
        <f>IF(B29&gt;"",MAX(A$4:A29)+1,"")</f>
        <v>2025</v>
      </c>
      <c r="B30" s="55" t="s">
        <v>320</v>
      </c>
      <c r="C30" s="55"/>
      <c r="D30" s="55"/>
    </row>
    <row r="31" spans="1:4" s="52" customFormat="1" ht="20.100000000000001" customHeight="1" x14ac:dyDescent="0.25">
      <c r="A31" s="51">
        <f>IF(B30&gt;"",MAX(A$4:A30)+1,"")</f>
        <v>2026</v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IF(B31&gt;"",MAX(A$4:A31)+1,"")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IF(B32&gt;"",MAX(A$4:A32)+1,"")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IF(B33&gt;"",MAX(A$4:A33)+1,"")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IF(B34&gt;"",MAX(A$4:A34)+1,"")</f>
        <v/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IF(B35&gt;"",MAX(A$4:A35)+1,"")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IF(B36&gt;"",MAX(A$4:A36)+1,"")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IF(B37&gt;"",MAX(A$4:A37)+1,"")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IF(B38&gt;"",MAX(A$4:A38)+1,"")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IF(B39&gt;"",MAX(A$4:A39)+1,"")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IF(B40&gt;"",MAX(A$4:A40)+1,"")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IF(B41&gt;"",MAX(A$4:A41)+1,"")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IF(B42&gt;"",MAX(A$4:A42)+1,"")</f>
        <v/>
      </c>
      <c r="B43" s="55"/>
      <c r="C43" s="55"/>
      <c r="D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3" customFormat="1" ht="20.100000000000001" customHeight="1" x14ac:dyDescent="0.25">
      <c r="A52" s="51"/>
      <c r="B52" s="54"/>
      <c r="C52" s="54"/>
    </row>
    <row r="53" spans="1:3" s="53" customFormat="1" ht="20.100000000000001" customHeight="1" x14ac:dyDescent="0.25">
      <c r="A53" s="51"/>
      <c r="B53" s="54"/>
      <c r="C53" s="54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</sheetData>
  <mergeCells count="1">
    <mergeCell ref="B4:D4"/>
  </mergeCells>
  <hyperlinks>
    <hyperlink ref="C1" location="'Competitions Dashboard'!A1" display=" COMPETITIONS DASHBOARD" xr:uid="{D19117F4-454C-4AD7-8421-A1049F0DD205}"/>
    <hyperlink ref="D1" location="'Statistics Overview'!A1" display="STATISTICS OVERVIEW" xr:uid="{5BFCE0A8-118C-43E9-BB1D-14A31D82AC17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  <colBreaks count="1" manualBreakCount="1">
    <brk id="4" min="3" max="42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05BE4-21F4-4F8A-9CCD-AA9BE74DE136}">
  <sheetPr>
    <pageSetUpPr fitToPage="1"/>
  </sheetPr>
  <dimension ref="A1:G96"/>
  <sheetViews>
    <sheetView showGridLines="0" zoomScaleNormal="100" workbookViewId="0">
      <pane xSplit="1" ySplit="6" topLeftCell="B46" activePane="bottomRight" state="frozen"/>
      <selection activeCell="C1" sqref="C1"/>
      <selection pane="topRight" activeCell="C1" sqref="C1"/>
      <selection pane="bottomLeft" activeCell="C1" sqref="C1"/>
      <selection pane="bottomRight" activeCell="B64" sqref="B64"/>
    </sheetView>
  </sheetViews>
  <sheetFormatPr defaultColWidth="9.140625" defaultRowHeight="16.5" x14ac:dyDescent="0.3"/>
  <cols>
    <col min="1" max="1" width="9.140625" style="51"/>
    <col min="2" max="3" width="30.5703125" style="47" customWidth="1"/>
    <col min="4" max="5" width="30.5703125" style="48" customWidth="1"/>
    <col min="6" max="16384" width="9.140625" style="48"/>
  </cols>
  <sheetData>
    <row r="1" spans="1:7" ht="14.45" customHeight="1" x14ac:dyDescent="0.3">
      <c r="A1" s="129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366</v>
      </c>
      <c r="C4" s="316"/>
      <c r="D4" s="316"/>
      <c r="E4" s="89"/>
      <c r="F4" s="89"/>
      <c r="G4" s="89"/>
    </row>
    <row r="5" spans="1:7" s="128" customFormat="1" ht="9.9499999999999993" customHeight="1" x14ac:dyDescent="0.3">
      <c r="A5" s="49"/>
      <c r="B5" s="47"/>
      <c r="C5" s="47"/>
      <c r="D5" s="47"/>
      <c r="E5" s="48"/>
      <c r="F5" s="48"/>
      <c r="G5" s="48"/>
    </row>
    <row r="6" spans="1:7" s="128" customFormat="1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1974</v>
      </c>
      <c r="B7" s="195" t="s">
        <v>415</v>
      </c>
      <c r="C7" s="195" t="s">
        <v>415</v>
      </c>
      <c r="D7" s="104" t="s">
        <v>194</v>
      </c>
      <c r="E7" s="50"/>
      <c r="F7" s="50"/>
      <c r="G7" s="50"/>
    </row>
    <row r="8" spans="1:7" ht="20.100000000000001" customHeight="1" x14ac:dyDescent="0.3">
      <c r="A8" s="51">
        <v>1975</v>
      </c>
      <c r="B8" s="104" t="s">
        <v>192</v>
      </c>
      <c r="C8" s="195" t="s">
        <v>415</v>
      </c>
      <c r="D8" s="104" t="s">
        <v>192</v>
      </c>
      <c r="E8" s="50"/>
      <c r="F8" s="50"/>
      <c r="G8" s="50"/>
    </row>
    <row r="9" spans="1:7" ht="20.100000000000001" customHeight="1" x14ac:dyDescent="0.3">
      <c r="A9" s="51">
        <v>1976</v>
      </c>
      <c r="B9" s="195" t="s">
        <v>415</v>
      </c>
      <c r="C9" s="195" t="s">
        <v>415</v>
      </c>
      <c r="D9" s="195" t="s">
        <v>415</v>
      </c>
      <c r="E9" s="50"/>
      <c r="F9" s="50"/>
      <c r="G9" s="50"/>
    </row>
    <row r="10" spans="1:7" s="52" customFormat="1" ht="20.100000000000001" customHeight="1" x14ac:dyDescent="0.25">
      <c r="A10" s="51">
        <v>1977</v>
      </c>
      <c r="B10" s="195" t="s">
        <v>415</v>
      </c>
      <c r="C10" s="195" t="s">
        <v>415</v>
      </c>
      <c r="D10" s="52" t="s">
        <v>260</v>
      </c>
    </row>
    <row r="11" spans="1:7" s="52" customFormat="1" ht="20.100000000000001" customHeight="1" x14ac:dyDescent="0.25">
      <c r="A11" s="51">
        <v>1978</v>
      </c>
      <c r="B11" s="195" t="s">
        <v>415</v>
      </c>
      <c r="C11" s="195" t="s">
        <v>415</v>
      </c>
      <c r="D11" s="195" t="s">
        <v>415</v>
      </c>
    </row>
    <row r="12" spans="1:7" s="52" customFormat="1" ht="20.100000000000001" customHeight="1" x14ac:dyDescent="0.25">
      <c r="A12" s="51">
        <v>1979</v>
      </c>
      <c r="B12" s="195" t="s">
        <v>415</v>
      </c>
      <c r="C12" s="195" t="s">
        <v>415</v>
      </c>
      <c r="D12" s="52" t="s">
        <v>260</v>
      </c>
    </row>
    <row r="13" spans="1:7" s="52" customFormat="1" ht="20.100000000000001" customHeight="1" x14ac:dyDescent="0.25">
      <c r="A13" s="51">
        <v>1980</v>
      </c>
      <c r="B13" s="195" t="s">
        <v>415</v>
      </c>
      <c r="C13" s="195" t="s">
        <v>415</v>
      </c>
      <c r="D13" s="195" t="s">
        <v>415</v>
      </c>
    </row>
    <row r="14" spans="1:7" s="52" customFormat="1" ht="20.100000000000001" customHeight="1" x14ac:dyDescent="0.25">
      <c r="A14" s="51">
        <v>1981</v>
      </c>
      <c r="B14" s="195" t="s">
        <v>415</v>
      </c>
      <c r="C14" s="195" t="s">
        <v>415</v>
      </c>
      <c r="D14" s="52" t="s">
        <v>184</v>
      </c>
    </row>
    <row r="15" spans="1:7" s="52" customFormat="1" ht="20.100000000000001" customHeight="1" x14ac:dyDescent="0.25">
      <c r="A15" s="51">
        <v>1982</v>
      </c>
      <c r="B15" s="195" t="s">
        <v>415</v>
      </c>
      <c r="C15" s="195" t="s">
        <v>415</v>
      </c>
      <c r="D15" s="52" t="s">
        <v>174</v>
      </c>
    </row>
    <row r="16" spans="1:7" s="52" customFormat="1" ht="20.100000000000001" customHeight="1" x14ac:dyDescent="0.25">
      <c r="A16" s="51">
        <v>1983</v>
      </c>
      <c r="B16" s="55" t="s">
        <v>192</v>
      </c>
      <c r="C16" s="195" t="s">
        <v>415</v>
      </c>
      <c r="D16" s="52" t="s">
        <v>192</v>
      </c>
    </row>
    <row r="17" spans="1:4" s="52" customFormat="1" ht="20.100000000000001" customHeight="1" x14ac:dyDescent="0.25">
      <c r="A17" s="51">
        <v>1984</v>
      </c>
      <c r="B17" s="55" t="s">
        <v>194</v>
      </c>
      <c r="C17" s="195" t="s">
        <v>415</v>
      </c>
      <c r="D17" s="52" t="s">
        <v>194</v>
      </c>
    </row>
    <row r="18" spans="1:4" s="52" customFormat="1" ht="20.100000000000001" customHeight="1" x14ac:dyDescent="0.25">
      <c r="A18" s="51">
        <v>1985</v>
      </c>
      <c r="B18" s="55" t="s">
        <v>194</v>
      </c>
      <c r="C18" s="195" t="s">
        <v>415</v>
      </c>
      <c r="D18" s="52" t="s">
        <v>194</v>
      </c>
    </row>
    <row r="19" spans="1:4" s="52" customFormat="1" ht="20.100000000000001" customHeight="1" x14ac:dyDescent="0.25">
      <c r="A19" s="51">
        <v>1986</v>
      </c>
      <c r="B19" s="55" t="s">
        <v>194</v>
      </c>
      <c r="C19" s="195" t="s">
        <v>415</v>
      </c>
      <c r="D19" s="52" t="s">
        <v>194</v>
      </c>
    </row>
    <row r="20" spans="1:4" s="52" customFormat="1" ht="20.100000000000001" customHeight="1" x14ac:dyDescent="0.25">
      <c r="A20" s="51">
        <v>1987</v>
      </c>
      <c r="B20" s="52" t="s">
        <v>249</v>
      </c>
      <c r="C20" s="55" t="s">
        <v>262</v>
      </c>
      <c r="D20" s="52" t="s">
        <v>194</v>
      </c>
    </row>
    <row r="21" spans="1:4" s="52" customFormat="1" ht="20.100000000000001" customHeight="1" x14ac:dyDescent="0.25">
      <c r="A21" s="51"/>
      <c r="B21" s="52" t="s">
        <v>328</v>
      </c>
      <c r="C21" s="55"/>
    </row>
    <row r="22" spans="1:4" s="52" customFormat="1" ht="20.100000000000001" customHeight="1" x14ac:dyDescent="0.25">
      <c r="A22" s="51">
        <v>1988</v>
      </c>
      <c r="B22" s="52" t="s">
        <v>174</v>
      </c>
      <c r="C22" s="195" t="s">
        <v>415</v>
      </c>
      <c r="D22" s="52" t="s">
        <v>174</v>
      </c>
    </row>
    <row r="23" spans="1:4" s="52" customFormat="1" ht="20.100000000000001" customHeight="1" x14ac:dyDescent="0.25">
      <c r="A23" s="51">
        <v>1989</v>
      </c>
      <c r="B23" s="55" t="s">
        <v>196</v>
      </c>
      <c r="C23" s="195" t="s">
        <v>415</v>
      </c>
      <c r="D23" s="52" t="s">
        <v>196</v>
      </c>
    </row>
    <row r="24" spans="1:4" s="52" customFormat="1" ht="20.100000000000001" customHeight="1" x14ac:dyDescent="0.25">
      <c r="A24" s="51">
        <v>1990</v>
      </c>
      <c r="B24" s="55" t="s">
        <v>184</v>
      </c>
      <c r="C24" s="195" t="s">
        <v>415</v>
      </c>
      <c r="D24" s="52" t="s">
        <v>184</v>
      </c>
    </row>
    <row r="25" spans="1:4" s="52" customFormat="1" ht="20.100000000000001" customHeight="1" x14ac:dyDescent="0.25">
      <c r="A25" s="51">
        <v>1991</v>
      </c>
      <c r="B25" s="55" t="s">
        <v>184</v>
      </c>
      <c r="C25" s="195" t="s">
        <v>415</v>
      </c>
      <c r="D25" s="52" t="s">
        <v>172</v>
      </c>
    </row>
    <row r="26" spans="1:4" s="52" customFormat="1" ht="20.100000000000001" customHeight="1" x14ac:dyDescent="0.25">
      <c r="A26" s="51">
        <v>1992</v>
      </c>
      <c r="B26" s="55" t="s">
        <v>184</v>
      </c>
      <c r="C26" s="195" t="s">
        <v>415</v>
      </c>
      <c r="D26" s="52" t="s">
        <v>184</v>
      </c>
    </row>
    <row r="27" spans="1:4" s="52" customFormat="1" ht="20.100000000000001" customHeight="1" x14ac:dyDescent="0.25">
      <c r="A27" s="51">
        <v>1993</v>
      </c>
      <c r="B27" s="55" t="s">
        <v>196</v>
      </c>
      <c r="C27" s="195" t="s">
        <v>415</v>
      </c>
      <c r="D27" s="52" t="s">
        <v>196</v>
      </c>
    </row>
    <row r="28" spans="1:4" s="52" customFormat="1" ht="20.100000000000001" customHeight="1" x14ac:dyDescent="0.25">
      <c r="A28" s="51">
        <v>1994</v>
      </c>
      <c r="B28" s="55" t="s">
        <v>184</v>
      </c>
      <c r="C28" s="195" t="s">
        <v>415</v>
      </c>
      <c r="D28" s="52" t="s">
        <v>184</v>
      </c>
    </row>
    <row r="29" spans="1:4" s="52" customFormat="1" ht="20.100000000000001" customHeight="1" x14ac:dyDescent="0.25">
      <c r="A29" s="51">
        <v>1995</v>
      </c>
      <c r="B29" s="55" t="s">
        <v>184</v>
      </c>
      <c r="C29" s="195" t="s">
        <v>415</v>
      </c>
      <c r="D29" s="52" t="s">
        <v>184</v>
      </c>
    </row>
    <row r="30" spans="1:4" s="52" customFormat="1" ht="20.100000000000001" customHeight="1" x14ac:dyDescent="0.25">
      <c r="A30" s="51">
        <v>1996</v>
      </c>
      <c r="B30" s="55" t="s">
        <v>192</v>
      </c>
      <c r="C30" s="195" t="s">
        <v>415</v>
      </c>
      <c r="D30" s="52" t="s">
        <v>192</v>
      </c>
    </row>
    <row r="31" spans="1:4" s="52" customFormat="1" ht="20.100000000000001" customHeight="1" x14ac:dyDescent="0.25">
      <c r="A31" s="51">
        <v>1997</v>
      </c>
      <c r="B31" s="55" t="s">
        <v>192</v>
      </c>
      <c r="C31" s="195" t="s">
        <v>415</v>
      </c>
      <c r="D31" s="52" t="s">
        <v>192</v>
      </c>
    </row>
    <row r="32" spans="1:4" s="52" customFormat="1" ht="20.100000000000001" customHeight="1" x14ac:dyDescent="0.25">
      <c r="A32" s="51">
        <v>1998</v>
      </c>
      <c r="B32" s="55" t="s">
        <v>184</v>
      </c>
      <c r="C32" s="195" t="s">
        <v>415</v>
      </c>
      <c r="D32" s="52" t="s">
        <v>184</v>
      </c>
    </row>
    <row r="33" spans="1:4" s="52" customFormat="1" ht="20.100000000000001" customHeight="1" x14ac:dyDescent="0.25">
      <c r="A33" s="51">
        <v>1999</v>
      </c>
      <c r="B33" s="52" t="s">
        <v>192</v>
      </c>
      <c r="C33" s="195" t="s">
        <v>415</v>
      </c>
      <c r="D33" s="52" t="s">
        <v>192</v>
      </c>
    </row>
    <row r="34" spans="1:4" s="52" customFormat="1" ht="20.100000000000001" customHeight="1" x14ac:dyDescent="0.25">
      <c r="A34" s="51">
        <v>2000</v>
      </c>
      <c r="B34" s="52" t="s">
        <v>184</v>
      </c>
      <c r="C34" s="195" t="s">
        <v>415</v>
      </c>
      <c r="D34" s="52" t="s">
        <v>172</v>
      </c>
    </row>
    <row r="35" spans="1:4" s="52" customFormat="1" ht="20.100000000000001" customHeight="1" x14ac:dyDescent="0.25">
      <c r="A35" s="51">
        <v>2001</v>
      </c>
      <c r="B35" s="55" t="s">
        <v>184</v>
      </c>
      <c r="C35" s="195" t="s">
        <v>415</v>
      </c>
      <c r="D35" s="52" t="s">
        <v>192</v>
      </c>
    </row>
    <row r="36" spans="1:4" s="52" customFormat="1" ht="20.100000000000001" customHeight="1" x14ac:dyDescent="0.25">
      <c r="A36" s="51">
        <v>2002</v>
      </c>
      <c r="B36" s="55" t="s">
        <v>205</v>
      </c>
      <c r="C36" s="195" t="s">
        <v>415</v>
      </c>
      <c r="D36" s="52" t="s">
        <v>192</v>
      </c>
    </row>
    <row r="37" spans="1:4" s="52" customFormat="1" ht="20.100000000000001" customHeight="1" x14ac:dyDescent="0.25">
      <c r="A37" s="51">
        <v>2003</v>
      </c>
      <c r="B37" s="55" t="s">
        <v>174</v>
      </c>
      <c r="C37" s="55" t="s">
        <v>172</v>
      </c>
      <c r="D37" s="52" t="s">
        <v>172</v>
      </c>
    </row>
    <row r="38" spans="1:4" s="52" customFormat="1" ht="20.100000000000001" customHeight="1" x14ac:dyDescent="0.25">
      <c r="A38" s="51">
        <v>2004</v>
      </c>
      <c r="B38" s="55" t="s">
        <v>192</v>
      </c>
      <c r="C38" s="55" t="s">
        <v>190</v>
      </c>
      <c r="D38" s="52" t="s">
        <v>192</v>
      </c>
    </row>
    <row r="39" spans="1:4" s="52" customFormat="1" ht="20.100000000000001" customHeight="1" x14ac:dyDescent="0.25">
      <c r="A39" s="51">
        <v>2005</v>
      </c>
      <c r="B39" s="55" t="s">
        <v>194</v>
      </c>
      <c r="C39" s="195" t="s">
        <v>415</v>
      </c>
      <c r="D39" s="52" t="s">
        <v>194</v>
      </c>
    </row>
    <row r="40" spans="1:4" s="52" customFormat="1" ht="20.100000000000001" customHeight="1" x14ac:dyDescent="0.25">
      <c r="A40" s="51">
        <v>2006</v>
      </c>
      <c r="B40" s="55" t="s">
        <v>194</v>
      </c>
      <c r="C40" s="55" t="s">
        <v>192</v>
      </c>
      <c r="D40" s="52" t="s">
        <v>194</v>
      </c>
    </row>
    <row r="41" spans="1:4" s="52" customFormat="1" ht="20.100000000000001" customHeight="1" x14ac:dyDescent="0.25">
      <c r="A41" s="51">
        <v>2007</v>
      </c>
      <c r="B41" s="55" t="s">
        <v>194</v>
      </c>
      <c r="C41" s="55" t="s">
        <v>178</v>
      </c>
      <c r="D41" s="52" t="s">
        <v>196</v>
      </c>
    </row>
    <row r="42" spans="1:4" s="52" customFormat="1" ht="20.100000000000001" customHeight="1" x14ac:dyDescent="0.25">
      <c r="A42" s="51">
        <v>2008</v>
      </c>
      <c r="B42" s="55" t="s">
        <v>205</v>
      </c>
      <c r="C42" s="55" t="s">
        <v>284</v>
      </c>
      <c r="D42" s="52" t="s">
        <v>205</v>
      </c>
    </row>
    <row r="43" spans="1:4" s="52" customFormat="1" ht="20.100000000000001" customHeight="1" x14ac:dyDescent="0.25">
      <c r="A43" s="51">
        <v>2009</v>
      </c>
      <c r="B43" s="55" t="s">
        <v>192</v>
      </c>
      <c r="C43" s="55" t="s">
        <v>172</v>
      </c>
      <c r="D43" s="52" t="s">
        <v>192</v>
      </c>
    </row>
    <row r="44" spans="1:4" s="52" customFormat="1" ht="20.100000000000001" customHeight="1" x14ac:dyDescent="0.25">
      <c r="A44" s="51">
        <v>2010</v>
      </c>
      <c r="B44" s="55" t="s">
        <v>192</v>
      </c>
      <c r="C44" s="55" t="s">
        <v>196</v>
      </c>
      <c r="D44" s="52" t="s">
        <v>192</v>
      </c>
    </row>
    <row r="45" spans="1:4" s="52" customFormat="1" ht="20.100000000000001" customHeight="1" x14ac:dyDescent="0.25">
      <c r="A45" s="51">
        <v>2011</v>
      </c>
      <c r="B45" s="55" t="s">
        <v>194</v>
      </c>
      <c r="C45" s="55" t="s">
        <v>190</v>
      </c>
      <c r="D45" s="52" t="s">
        <v>194</v>
      </c>
    </row>
    <row r="46" spans="1:4" s="52" customFormat="1" ht="20.100000000000001" customHeight="1" x14ac:dyDescent="0.25">
      <c r="A46" s="51">
        <v>2012</v>
      </c>
      <c r="B46" s="55" t="s">
        <v>252</v>
      </c>
      <c r="C46" s="55" t="s">
        <v>262</v>
      </c>
      <c r="D46" s="52" t="s">
        <v>190</v>
      </c>
    </row>
    <row r="47" spans="1:4" s="52" customFormat="1" ht="20.100000000000001" customHeight="1" x14ac:dyDescent="0.25">
      <c r="A47" s="51"/>
      <c r="B47" s="55" t="s">
        <v>319</v>
      </c>
      <c r="C47" s="55"/>
    </row>
    <row r="48" spans="1:4" s="52" customFormat="1" ht="20.100000000000001" customHeight="1" x14ac:dyDescent="0.25">
      <c r="A48" s="51">
        <v>2013</v>
      </c>
      <c r="B48" s="55" t="s">
        <v>186</v>
      </c>
      <c r="C48" s="55" t="s">
        <v>172</v>
      </c>
      <c r="D48" s="52" t="s">
        <v>186</v>
      </c>
    </row>
    <row r="49" spans="1:4" s="52" customFormat="1" ht="20.100000000000001" customHeight="1" x14ac:dyDescent="0.25">
      <c r="A49" s="51">
        <v>2014</v>
      </c>
      <c r="B49" s="55" t="s">
        <v>194</v>
      </c>
      <c r="C49" s="55" t="s">
        <v>172</v>
      </c>
      <c r="D49" s="52" t="s">
        <v>172</v>
      </c>
    </row>
    <row r="50" spans="1:4" s="52" customFormat="1" ht="20.100000000000001" customHeight="1" x14ac:dyDescent="0.25">
      <c r="A50" s="51">
        <v>2015</v>
      </c>
      <c r="B50" s="55" t="s">
        <v>172</v>
      </c>
      <c r="C50" s="55" t="s">
        <v>197</v>
      </c>
      <c r="D50" s="52" t="s">
        <v>197</v>
      </c>
    </row>
    <row r="51" spans="1:4" s="52" customFormat="1" ht="20.100000000000001" customHeight="1" x14ac:dyDescent="0.25">
      <c r="A51" s="51">
        <v>2016</v>
      </c>
      <c r="B51" s="55" t="s">
        <v>319</v>
      </c>
      <c r="C51" s="55" t="s">
        <v>262</v>
      </c>
      <c r="D51" s="52" t="s">
        <v>172</v>
      </c>
    </row>
    <row r="52" spans="1:4" s="52" customFormat="1" ht="20.100000000000001" customHeight="1" x14ac:dyDescent="0.25">
      <c r="A52" s="51"/>
      <c r="B52" s="55" t="s">
        <v>367</v>
      </c>
      <c r="C52" s="55"/>
    </row>
    <row r="53" spans="1:4" s="52" customFormat="1" ht="20.100000000000001" customHeight="1" x14ac:dyDescent="0.25">
      <c r="A53" s="51">
        <v>2017</v>
      </c>
      <c r="B53" s="55" t="s">
        <v>172</v>
      </c>
      <c r="C53" s="55" t="s">
        <v>174</v>
      </c>
      <c r="D53" s="52" t="s">
        <v>174</v>
      </c>
    </row>
    <row r="54" spans="1:4" s="52" customFormat="1" ht="20.100000000000001" customHeight="1" x14ac:dyDescent="0.25">
      <c r="A54" s="51">
        <v>2018</v>
      </c>
      <c r="B54" s="55" t="s">
        <v>178</v>
      </c>
      <c r="C54" s="55" t="s">
        <v>190</v>
      </c>
      <c r="D54" s="52" t="s">
        <v>190</v>
      </c>
    </row>
    <row r="55" spans="1:4" s="53" customFormat="1" ht="20.100000000000001" customHeight="1" x14ac:dyDescent="0.25">
      <c r="A55" s="51">
        <v>2019</v>
      </c>
      <c r="B55" s="55" t="s">
        <v>172</v>
      </c>
      <c r="C55" s="54" t="s">
        <v>178</v>
      </c>
      <c r="D55" s="53" t="s">
        <v>172</v>
      </c>
    </row>
    <row r="56" spans="1:4" s="52" customFormat="1" ht="20.100000000000001" customHeight="1" x14ac:dyDescent="0.25">
      <c r="A56" s="51">
        <f>IF(B55&gt;"",MAX(A$4:A55)+1,"")</f>
        <v>2020</v>
      </c>
      <c r="B56" s="55" t="s">
        <v>928</v>
      </c>
      <c r="C56" s="55"/>
      <c r="D56" s="55" t="s">
        <v>184</v>
      </c>
    </row>
    <row r="57" spans="1:4" s="52" customFormat="1" ht="20.100000000000001" customHeight="1" x14ac:dyDescent="0.25">
      <c r="A57" s="51">
        <f>IF(B56&gt;"",MAX(A$4:A56)+1,"")</f>
        <v>2021</v>
      </c>
      <c r="B57" s="55" t="s">
        <v>928</v>
      </c>
      <c r="C57" s="55"/>
      <c r="D57" s="55" t="s">
        <v>172</v>
      </c>
    </row>
    <row r="58" spans="1:4" s="52" customFormat="1" ht="20.100000000000001" customHeight="1" x14ac:dyDescent="0.25">
      <c r="A58" s="51">
        <f>IF(B57&gt;"",MAX(A$4:A57)+1,"")</f>
        <v>2022</v>
      </c>
      <c r="B58" s="55" t="s">
        <v>252</v>
      </c>
      <c r="C58" s="55"/>
      <c r="D58" s="55" t="s">
        <v>190</v>
      </c>
    </row>
    <row r="59" spans="1:4" s="52" customFormat="1" ht="20.100000000000001" customHeight="1" x14ac:dyDescent="0.25">
      <c r="A59" s="51"/>
      <c r="B59" s="55" t="s">
        <v>329</v>
      </c>
      <c r="C59" s="55"/>
      <c r="D59" s="55"/>
    </row>
    <row r="60" spans="1:4" s="52" customFormat="1" ht="20.100000000000001" customHeight="1" x14ac:dyDescent="0.25">
      <c r="A60" s="51">
        <f>IF(B59&gt;"",MAX(A$4:A59)+1,"")</f>
        <v>2023</v>
      </c>
      <c r="B60" s="55" t="s">
        <v>178</v>
      </c>
      <c r="C60" s="55" t="s">
        <v>977</v>
      </c>
      <c r="D60" s="55" t="s">
        <v>977</v>
      </c>
    </row>
    <row r="61" spans="1:4" s="52" customFormat="1" ht="20.100000000000001" customHeight="1" x14ac:dyDescent="0.25">
      <c r="A61" s="51">
        <f>IF(B60&gt;"",MAX(A$4:A60)+1,"")</f>
        <v>2024</v>
      </c>
      <c r="B61" s="55" t="s">
        <v>178</v>
      </c>
      <c r="C61" s="55" t="s">
        <v>998</v>
      </c>
      <c r="D61" s="55" t="s">
        <v>178</v>
      </c>
    </row>
    <row r="62" spans="1:4" s="52" customFormat="1" ht="20.100000000000001" customHeight="1" x14ac:dyDescent="0.25">
      <c r="A62" s="51">
        <f>IF(B61&gt;"",MAX(A$4:A61)+1,"")</f>
        <v>2025</v>
      </c>
      <c r="B62" s="55" t="s">
        <v>319</v>
      </c>
      <c r="C62" s="55"/>
      <c r="D62" s="55" t="s">
        <v>172</v>
      </c>
    </row>
    <row r="63" spans="1:4" s="52" customFormat="1" ht="20.100000000000001" customHeight="1" x14ac:dyDescent="0.25">
      <c r="A63" s="51"/>
      <c r="B63" s="55" t="s">
        <v>383</v>
      </c>
      <c r="C63" s="55"/>
      <c r="D63" s="55"/>
    </row>
    <row r="64" spans="1:4" s="52" customFormat="1" ht="20.100000000000001" customHeight="1" x14ac:dyDescent="0.25">
      <c r="A64" s="51">
        <f>IF(B63&gt;"",MAX(A$4:A63)+1,"")</f>
        <v>2026</v>
      </c>
      <c r="B64" s="55"/>
      <c r="C64" s="55"/>
      <c r="D64" s="55"/>
    </row>
    <row r="65" spans="1:4" s="52" customFormat="1" ht="20.100000000000001" customHeight="1" x14ac:dyDescent="0.25">
      <c r="A65" s="51" t="str">
        <f>IF(B64&gt;"",MAX(A$4:A64)+1,"")</f>
        <v/>
      </c>
      <c r="B65" s="55"/>
      <c r="C65" s="55"/>
      <c r="D65" s="55"/>
    </row>
    <row r="66" spans="1:4" s="52" customFormat="1" ht="20.100000000000001" customHeight="1" x14ac:dyDescent="0.25">
      <c r="A66" s="51" t="str">
        <f>IF(B65&gt;"",MAX(A$4:A65)+1,"")</f>
        <v/>
      </c>
      <c r="B66" s="55"/>
      <c r="C66" s="55"/>
      <c r="D66" s="55"/>
    </row>
    <row r="67" spans="1:4" s="52" customFormat="1" ht="20.100000000000001" customHeight="1" x14ac:dyDescent="0.25">
      <c r="A67" s="51" t="str">
        <f>IF(B66&gt;"",MAX(A$4:A66)+1,"")</f>
        <v/>
      </c>
      <c r="B67" s="55"/>
      <c r="C67" s="55"/>
      <c r="D67" s="55"/>
    </row>
    <row r="68" spans="1:4" s="52" customFormat="1" ht="20.100000000000001" customHeight="1" x14ac:dyDescent="0.25">
      <c r="A68" s="51" t="str">
        <f>IF(B67&gt;"",MAX(A$4:A67)+1,"")</f>
        <v/>
      </c>
      <c r="B68" s="55"/>
      <c r="C68" s="55"/>
      <c r="D68" s="55"/>
    </row>
    <row r="69" spans="1:4" s="52" customFormat="1" ht="20.100000000000001" customHeight="1" x14ac:dyDescent="0.25">
      <c r="A69" s="51" t="str">
        <f>IF(B68&gt;"",MAX(A$4:A68)+1,"")</f>
        <v/>
      </c>
      <c r="B69" s="55"/>
      <c r="C69" s="55"/>
      <c r="D69" s="55"/>
    </row>
    <row r="70" spans="1:4" s="52" customFormat="1" ht="20.100000000000001" customHeight="1" x14ac:dyDescent="0.25">
      <c r="A70" s="51" t="str">
        <f>IF(B69&gt;"",MAX(A$4:A69)+1,"")</f>
        <v/>
      </c>
      <c r="B70" s="55"/>
      <c r="C70" s="55"/>
      <c r="D70" s="55"/>
    </row>
    <row r="71" spans="1:4" s="52" customFormat="1" ht="20.100000000000001" customHeight="1" x14ac:dyDescent="0.25">
      <c r="A71" s="51" t="str">
        <f>IF(B70&gt;"",MAX(A$4:A70)+1,"")</f>
        <v/>
      </c>
      <c r="B71" s="55"/>
      <c r="C71" s="55"/>
      <c r="D71" s="55"/>
    </row>
    <row r="72" spans="1:4" s="52" customFormat="1" ht="20.100000000000001" customHeight="1" x14ac:dyDescent="0.25">
      <c r="A72" s="51" t="str">
        <f>IF(B71&gt;"",MAX(A$4:A71)+1,"")</f>
        <v/>
      </c>
      <c r="B72" s="55"/>
      <c r="C72" s="55"/>
      <c r="D72" s="55"/>
    </row>
    <row r="73" spans="1:4" s="52" customFormat="1" ht="20.100000000000001" customHeight="1" x14ac:dyDescent="0.25">
      <c r="A73" s="51" t="str">
        <f>IF(B72&gt;"",MAX(A$4:A72)+1,"")</f>
        <v/>
      </c>
      <c r="B73" s="55"/>
      <c r="C73" s="55"/>
      <c r="D73" s="55"/>
    </row>
    <row r="74" spans="1:4" s="52" customFormat="1" ht="20.100000000000001" customHeight="1" x14ac:dyDescent="0.25">
      <c r="A74" s="51" t="str">
        <f>IF(B73&gt;"",MAX(A$4:A73)+1,"")</f>
        <v/>
      </c>
      <c r="B74" s="55"/>
      <c r="C74" s="55"/>
      <c r="D74" s="55"/>
    </row>
    <row r="75" spans="1:4" s="52" customFormat="1" ht="20.100000000000001" customHeight="1" x14ac:dyDescent="0.25">
      <c r="A75" s="51"/>
      <c r="B75" s="55"/>
      <c r="C75" s="55"/>
    </row>
    <row r="76" spans="1:4" s="52" customFormat="1" ht="20.100000000000001" customHeight="1" x14ac:dyDescent="0.25">
      <c r="A76" s="51"/>
      <c r="B76" s="55"/>
      <c r="C76" s="55"/>
    </row>
    <row r="77" spans="1:4" s="52" customFormat="1" ht="20.100000000000001" customHeight="1" x14ac:dyDescent="0.25">
      <c r="A77" s="51"/>
      <c r="B77" s="55"/>
      <c r="C77" s="55"/>
    </row>
    <row r="78" spans="1:4" s="52" customFormat="1" ht="20.100000000000001" customHeight="1" x14ac:dyDescent="0.25">
      <c r="A78" s="51"/>
      <c r="B78" s="55"/>
      <c r="C78" s="55"/>
    </row>
    <row r="79" spans="1:4" s="52" customFormat="1" ht="20.100000000000001" customHeight="1" x14ac:dyDescent="0.25">
      <c r="A79" s="51"/>
      <c r="B79" s="55"/>
      <c r="C79" s="55"/>
    </row>
    <row r="80" spans="1:4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  <row r="93" spans="1:3" s="52" customFormat="1" ht="20.100000000000001" customHeight="1" x14ac:dyDescent="0.25">
      <c r="A93" s="51"/>
      <c r="B93" s="55"/>
      <c r="C93" s="55"/>
    </row>
    <row r="94" spans="1:3" s="52" customFormat="1" ht="20.100000000000001" customHeight="1" x14ac:dyDescent="0.25">
      <c r="A94" s="51"/>
      <c r="B94" s="55"/>
      <c r="C94" s="55"/>
    </row>
    <row r="95" spans="1:3" s="52" customFormat="1" ht="20.100000000000001" customHeight="1" x14ac:dyDescent="0.25">
      <c r="A95" s="51"/>
      <c r="B95" s="55"/>
      <c r="C95" s="55"/>
    </row>
    <row r="96" spans="1:3" x14ac:dyDescent="0.3">
      <c r="B96" s="55"/>
    </row>
  </sheetData>
  <mergeCells count="1">
    <mergeCell ref="B4:D4"/>
  </mergeCells>
  <hyperlinks>
    <hyperlink ref="C1" location="'Competitions Dashboard'!A1" display=" COMPETITIONS DASHBOARD" xr:uid="{92B3ABB0-0B84-4A7F-A757-78077E57D759}"/>
    <hyperlink ref="D1" location="'Statistics Overview'!A1" display="STATISTICS OVERVIEW" xr:uid="{DBDC9150-DF57-46CC-9B27-9D7FF53ABEC6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2CEE7-C1ED-4F86-BD05-D09B215C0ED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7C2F8-6146-4F46-9818-EAAC3FBCE3C1}">
  <sheetPr>
    <pageSetUpPr fitToPage="1"/>
  </sheetPr>
  <dimension ref="A1:G96"/>
  <sheetViews>
    <sheetView showGridLines="0" zoomScaleNormal="100" workbookViewId="0">
      <pane xSplit="1" ySplit="6" topLeftCell="B46" activePane="bottomRight" state="frozen"/>
      <selection activeCell="C1" sqref="C1"/>
      <selection pane="topRight" activeCell="C1" sqref="C1"/>
      <selection pane="bottomLeft" activeCell="C1" sqref="C1"/>
      <selection pane="bottomRight" activeCell="B53" sqref="B53:D53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368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1984</v>
      </c>
      <c r="B7" s="54" t="s">
        <v>369</v>
      </c>
      <c r="C7" s="55" t="s">
        <v>262</v>
      </c>
      <c r="D7" s="52" t="s">
        <v>174</v>
      </c>
    </row>
    <row r="8" spans="1:7" s="52" customFormat="1" ht="20.100000000000001" customHeight="1" x14ac:dyDescent="0.25">
      <c r="A8" s="51"/>
      <c r="B8" s="55" t="s">
        <v>349</v>
      </c>
      <c r="C8" s="55"/>
    </row>
    <row r="9" spans="1:7" s="52" customFormat="1" ht="20.100000000000001" customHeight="1" x14ac:dyDescent="0.25">
      <c r="A9" s="51">
        <v>1985</v>
      </c>
      <c r="B9" s="195" t="s">
        <v>415</v>
      </c>
      <c r="C9" s="195" t="s">
        <v>415</v>
      </c>
      <c r="D9" s="52" t="s">
        <v>237</v>
      </c>
    </row>
    <row r="10" spans="1:7" s="52" customFormat="1" ht="20.100000000000001" customHeight="1" x14ac:dyDescent="0.25">
      <c r="A10" s="51">
        <v>1986</v>
      </c>
      <c r="B10" s="55" t="s">
        <v>174</v>
      </c>
      <c r="C10" s="195" t="s">
        <v>415</v>
      </c>
      <c r="D10" s="52" t="s">
        <v>194</v>
      </c>
    </row>
    <row r="11" spans="1:7" s="52" customFormat="1" ht="20.100000000000001" customHeight="1" x14ac:dyDescent="0.25">
      <c r="A11" s="51">
        <v>1987</v>
      </c>
      <c r="B11" s="55" t="s">
        <v>192</v>
      </c>
      <c r="C11" s="195" t="s">
        <v>415</v>
      </c>
      <c r="D11" s="52" t="s">
        <v>174</v>
      </c>
    </row>
    <row r="12" spans="1:7" s="52" customFormat="1" ht="20.100000000000001" customHeight="1" x14ac:dyDescent="0.25">
      <c r="A12" s="51">
        <v>1988</v>
      </c>
      <c r="B12" s="195" t="s">
        <v>415</v>
      </c>
      <c r="C12" s="195" t="s">
        <v>415</v>
      </c>
      <c r="D12" s="195" t="s">
        <v>415</v>
      </c>
    </row>
    <row r="13" spans="1:7" s="52" customFormat="1" ht="20.100000000000001" customHeight="1" x14ac:dyDescent="0.25">
      <c r="A13" s="51">
        <v>1989</v>
      </c>
      <c r="B13" s="195" t="s">
        <v>415</v>
      </c>
      <c r="C13" s="195" t="s">
        <v>415</v>
      </c>
      <c r="D13" s="195" t="s">
        <v>415</v>
      </c>
    </row>
    <row r="14" spans="1:7" s="52" customFormat="1" ht="20.100000000000001" customHeight="1" x14ac:dyDescent="0.25">
      <c r="A14" s="51">
        <v>1990</v>
      </c>
      <c r="B14" s="195" t="s">
        <v>415</v>
      </c>
      <c r="C14" s="195" t="s">
        <v>415</v>
      </c>
      <c r="D14" s="195" t="s">
        <v>415</v>
      </c>
    </row>
    <row r="15" spans="1:7" s="52" customFormat="1" ht="20.100000000000001" customHeight="1" x14ac:dyDescent="0.25">
      <c r="A15" s="51">
        <v>1991</v>
      </c>
      <c r="B15" s="195" t="s">
        <v>415</v>
      </c>
      <c r="C15" s="195" t="s">
        <v>415</v>
      </c>
      <c r="D15" s="195" t="s">
        <v>415</v>
      </c>
    </row>
    <row r="16" spans="1:7" s="52" customFormat="1" ht="20.100000000000001" customHeight="1" x14ac:dyDescent="0.25">
      <c r="A16" s="51">
        <v>1992</v>
      </c>
      <c r="B16" s="195" t="s">
        <v>415</v>
      </c>
      <c r="C16" s="195" t="s">
        <v>415</v>
      </c>
      <c r="D16" s="195" t="s">
        <v>415</v>
      </c>
    </row>
    <row r="17" spans="1:4" s="52" customFormat="1" ht="20.100000000000001" customHeight="1" x14ac:dyDescent="0.25">
      <c r="A17" s="51">
        <v>1993</v>
      </c>
      <c r="B17" s="55" t="s">
        <v>172</v>
      </c>
      <c r="C17" s="195" t="s">
        <v>415</v>
      </c>
      <c r="D17" s="52" t="s">
        <v>172</v>
      </c>
    </row>
    <row r="18" spans="1:4" s="52" customFormat="1" ht="20.100000000000001" customHeight="1" x14ac:dyDescent="0.25">
      <c r="A18" s="51">
        <v>1994</v>
      </c>
      <c r="B18" s="195" t="s">
        <v>415</v>
      </c>
      <c r="C18" s="195" t="s">
        <v>415</v>
      </c>
      <c r="D18" s="195" t="s">
        <v>415</v>
      </c>
    </row>
    <row r="19" spans="1:4" s="52" customFormat="1" ht="20.100000000000001" customHeight="1" x14ac:dyDescent="0.25">
      <c r="A19" s="51">
        <v>1995</v>
      </c>
      <c r="B19" s="52" t="s">
        <v>194</v>
      </c>
      <c r="C19" s="195" t="s">
        <v>415</v>
      </c>
      <c r="D19" s="52" t="s">
        <v>194</v>
      </c>
    </row>
    <row r="20" spans="1:4" s="52" customFormat="1" ht="20.100000000000001" customHeight="1" x14ac:dyDescent="0.25">
      <c r="A20" s="51">
        <v>1996</v>
      </c>
      <c r="B20" s="55" t="s">
        <v>281</v>
      </c>
      <c r="C20" s="195" t="s">
        <v>415</v>
      </c>
      <c r="D20" s="52" t="s">
        <v>281</v>
      </c>
    </row>
    <row r="21" spans="1:4" s="52" customFormat="1" ht="20.100000000000001" customHeight="1" x14ac:dyDescent="0.25">
      <c r="A21" s="51">
        <v>1997</v>
      </c>
      <c r="B21" s="55" t="s">
        <v>271</v>
      </c>
      <c r="C21" s="195" t="s">
        <v>415</v>
      </c>
      <c r="D21" s="52" t="s">
        <v>186</v>
      </c>
    </row>
    <row r="22" spans="1:4" s="52" customFormat="1" ht="20.100000000000001" customHeight="1" x14ac:dyDescent="0.25">
      <c r="A22" s="51">
        <v>1998</v>
      </c>
      <c r="B22" s="55" t="s">
        <v>285</v>
      </c>
      <c r="C22" s="55" t="s">
        <v>262</v>
      </c>
      <c r="D22" s="52" t="s">
        <v>188</v>
      </c>
    </row>
    <row r="23" spans="1:4" s="52" customFormat="1" ht="20.100000000000001" customHeight="1" x14ac:dyDescent="0.25">
      <c r="A23" s="51"/>
      <c r="B23" s="55" t="s">
        <v>364</v>
      </c>
      <c r="C23" s="55"/>
      <c r="D23" s="55"/>
    </row>
    <row r="24" spans="1:4" s="52" customFormat="1" ht="20.100000000000001" customHeight="1" x14ac:dyDescent="0.25">
      <c r="A24" s="51">
        <v>1999</v>
      </c>
      <c r="B24" s="55" t="s">
        <v>190</v>
      </c>
      <c r="C24" s="195" t="s">
        <v>415</v>
      </c>
      <c r="D24" s="55" t="s">
        <v>172</v>
      </c>
    </row>
    <row r="25" spans="1:4" s="52" customFormat="1" ht="20.100000000000001" customHeight="1" x14ac:dyDescent="0.25">
      <c r="A25" s="51">
        <v>2000</v>
      </c>
      <c r="B25" s="55" t="s">
        <v>263</v>
      </c>
      <c r="C25" s="195" t="s">
        <v>415</v>
      </c>
      <c r="D25" s="55" t="s">
        <v>214</v>
      </c>
    </row>
    <row r="26" spans="1:4" s="52" customFormat="1" ht="20.100000000000001" customHeight="1" x14ac:dyDescent="0.25">
      <c r="A26" s="51">
        <v>2001</v>
      </c>
      <c r="B26" s="55" t="s">
        <v>322</v>
      </c>
      <c r="C26" s="55" t="s">
        <v>262</v>
      </c>
      <c r="D26" s="52" t="s">
        <v>263</v>
      </c>
    </row>
    <row r="27" spans="1:4" s="52" customFormat="1" ht="20.100000000000001" customHeight="1" x14ac:dyDescent="0.25">
      <c r="A27" s="51"/>
      <c r="B27" s="55" t="s">
        <v>319</v>
      </c>
      <c r="C27" s="55"/>
    </row>
    <row r="28" spans="1:4" s="52" customFormat="1" ht="20.100000000000001" customHeight="1" x14ac:dyDescent="0.25">
      <c r="A28" s="51">
        <v>2002</v>
      </c>
      <c r="B28" s="55" t="s">
        <v>196</v>
      </c>
      <c r="C28" s="195" t="s">
        <v>415</v>
      </c>
      <c r="D28" s="52" t="s">
        <v>196</v>
      </c>
    </row>
    <row r="29" spans="1:4" s="52" customFormat="1" ht="20.100000000000001" customHeight="1" x14ac:dyDescent="0.25">
      <c r="A29" s="51">
        <v>2003</v>
      </c>
      <c r="B29" s="55" t="s">
        <v>186</v>
      </c>
      <c r="C29" s="55" t="s">
        <v>178</v>
      </c>
      <c r="D29" s="52" t="s">
        <v>178</v>
      </c>
    </row>
    <row r="30" spans="1:4" s="52" customFormat="1" ht="20.100000000000001" customHeight="1" x14ac:dyDescent="0.25">
      <c r="A30" s="51">
        <v>2004</v>
      </c>
      <c r="B30" s="52" t="s">
        <v>194</v>
      </c>
      <c r="C30" s="55" t="s">
        <v>188</v>
      </c>
      <c r="D30" s="52" t="s">
        <v>194</v>
      </c>
    </row>
    <row r="31" spans="1:4" s="52" customFormat="1" ht="20.100000000000001" customHeight="1" x14ac:dyDescent="0.25">
      <c r="A31" s="51">
        <v>2005</v>
      </c>
      <c r="B31" s="52" t="s">
        <v>186</v>
      </c>
      <c r="C31" s="195" t="s">
        <v>415</v>
      </c>
      <c r="D31" s="52" t="s">
        <v>172</v>
      </c>
    </row>
    <row r="32" spans="1:4" s="52" customFormat="1" ht="20.100000000000001" customHeight="1" x14ac:dyDescent="0.25">
      <c r="A32" s="51">
        <v>2006</v>
      </c>
      <c r="B32" s="55" t="s">
        <v>196</v>
      </c>
      <c r="C32" s="55" t="s">
        <v>184</v>
      </c>
      <c r="D32" s="52" t="s">
        <v>184</v>
      </c>
    </row>
    <row r="33" spans="1:4" s="52" customFormat="1" ht="20.100000000000001" customHeight="1" x14ac:dyDescent="0.25">
      <c r="A33" s="51">
        <v>2007</v>
      </c>
      <c r="B33" s="55" t="s">
        <v>205</v>
      </c>
      <c r="C33" s="55" t="s">
        <v>188</v>
      </c>
      <c r="D33" s="52" t="s">
        <v>205</v>
      </c>
    </row>
    <row r="34" spans="1:4" s="52" customFormat="1" ht="20.100000000000001" customHeight="1" x14ac:dyDescent="0.25">
      <c r="A34" s="51">
        <v>2008</v>
      </c>
      <c r="B34" s="55" t="s">
        <v>194</v>
      </c>
      <c r="C34" s="55" t="s">
        <v>184</v>
      </c>
      <c r="D34" s="52" t="s">
        <v>194</v>
      </c>
    </row>
    <row r="35" spans="1:4" s="52" customFormat="1" ht="20.100000000000001" customHeight="1" x14ac:dyDescent="0.25">
      <c r="A35" s="51">
        <v>2009</v>
      </c>
      <c r="B35" s="55" t="s">
        <v>194</v>
      </c>
      <c r="C35" s="55" t="s">
        <v>263</v>
      </c>
      <c r="D35" s="52" t="s">
        <v>263</v>
      </c>
    </row>
    <row r="36" spans="1:4" s="52" customFormat="1" ht="20.100000000000001" customHeight="1" x14ac:dyDescent="0.25">
      <c r="A36" s="51">
        <v>2010</v>
      </c>
      <c r="B36" s="55" t="s">
        <v>194</v>
      </c>
      <c r="C36" s="55" t="s">
        <v>174</v>
      </c>
      <c r="D36" s="52" t="s">
        <v>194</v>
      </c>
    </row>
    <row r="37" spans="1:4" s="52" customFormat="1" ht="20.100000000000001" customHeight="1" x14ac:dyDescent="0.25">
      <c r="A37" s="51">
        <v>2011</v>
      </c>
      <c r="B37" s="55" t="s">
        <v>196</v>
      </c>
      <c r="C37" s="55" t="s">
        <v>263</v>
      </c>
      <c r="D37" s="52" t="s">
        <v>196</v>
      </c>
    </row>
    <row r="38" spans="1:4" s="52" customFormat="1" ht="20.100000000000001" customHeight="1" x14ac:dyDescent="0.25">
      <c r="A38" s="51">
        <v>2012</v>
      </c>
      <c r="B38" s="55" t="s">
        <v>214</v>
      </c>
      <c r="C38" s="55" t="s">
        <v>172</v>
      </c>
      <c r="D38" s="52" t="s">
        <v>172</v>
      </c>
    </row>
    <row r="39" spans="1:4" s="52" customFormat="1" ht="20.100000000000001" customHeight="1" x14ac:dyDescent="0.25">
      <c r="A39" s="51">
        <v>2013</v>
      </c>
      <c r="B39" s="55" t="s">
        <v>205</v>
      </c>
      <c r="C39" s="55" t="s">
        <v>196</v>
      </c>
      <c r="D39" s="52" t="s">
        <v>196</v>
      </c>
    </row>
    <row r="40" spans="1:4" s="52" customFormat="1" ht="20.100000000000001" customHeight="1" x14ac:dyDescent="0.25">
      <c r="A40" s="51">
        <v>2014</v>
      </c>
      <c r="B40" s="55" t="s">
        <v>183</v>
      </c>
      <c r="C40" s="55" t="s">
        <v>192</v>
      </c>
      <c r="D40" s="52" t="s">
        <v>183</v>
      </c>
    </row>
    <row r="41" spans="1:4" s="52" customFormat="1" ht="20.100000000000001" customHeight="1" x14ac:dyDescent="0.25">
      <c r="A41" s="51">
        <v>2015</v>
      </c>
      <c r="B41" s="55" t="s">
        <v>263</v>
      </c>
      <c r="C41" s="55" t="s">
        <v>174</v>
      </c>
      <c r="D41" s="52" t="s">
        <v>263</v>
      </c>
    </row>
    <row r="42" spans="1:4" s="52" customFormat="1" ht="20.100000000000001" customHeight="1" x14ac:dyDescent="0.25">
      <c r="A42" s="51">
        <v>2016</v>
      </c>
      <c r="B42" s="55" t="s">
        <v>263</v>
      </c>
      <c r="C42" s="55" t="s">
        <v>271</v>
      </c>
      <c r="D42" s="52" t="s">
        <v>263</v>
      </c>
    </row>
    <row r="43" spans="1:4" s="52" customFormat="1" ht="20.100000000000001" customHeight="1" x14ac:dyDescent="0.25">
      <c r="A43" s="51">
        <v>2017</v>
      </c>
      <c r="B43" s="55" t="s">
        <v>196</v>
      </c>
      <c r="C43" s="55" t="s">
        <v>263</v>
      </c>
      <c r="D43" s="52" t="s">
        <v>196</v>
      </c>
    </row>
    <row r="44" spans="1:4" s="52" customFormat="1" ht="20.100000000000001" customHeight="1" x14ac:dyDescent="0.25">
      <c r="A44" s="51">
        <v>2018</v>
      </c>
      <c r="B44" s="55" t="s">
        <v>184</v>
      </c>
      <c r="C44" s="55" t="s">
        <v>281</v>
      </c>
      <c r="D44" s="52" t="s">
        <v>184</v>
      </c>
    </row>
    <row r="45" spans="1:4" s="52" customFormat="1" ht="20.100000000000001" customHeight="1" x14ac:dyDescent="0.25">
      <c r="A45" s="51">
        <v>2019</v>
      </c>
      <c r="B45" s="55" t="s">
        <v>174</v>
      </c>
      <c r="C45" s="55" t="s">
        <v>263</v>
      </c>
      <c r="D45" s="52" t="s">
        <v>263</v>
      </c>
    </row>
    <row r="46" spans="1:4" s="52" customFormat="1" ht="20.100000000000001" customHeight="1" x14ac:dyDescent="0.25">
      <c r="A46" s="51">
        <f>IF(B45&gt;"",MAX(A$4:A45)+1,"")</f>
        <v>2020</v>
      </c>
      <c r="B46" s="55" t="s">
        <v>928</v>
      </c>
      <c r="C46" s="55"/>
      <c r="D46" s="55" t="s">
        <v>327</v>
      </c>
    </row>
    <row r="47" spans="1:4" s="52" customFormat="1" ht="20.100000000000001" customHeight="1" x14ac:dyDescent="0.25">
      <c r="A47" s="51">
        <f>IF(B46&gt;"",MAX(A$4:A46)+1,"")</f>
        <v>2021</v>
      </c>
      <c r="B47" s="55" t="s">
        <v>928</v>
      </c>
      <c r="C47" s="55"/>
      <c r="D47" s="55" t="s">
        <v>184</v>
      </c>
    </row>
    <row r="48" spans="1:4" s="52" customFormat="1" ht="20.100000000000001" customHeight="1" x14ac:dyDescent="0.25">
      <c r="A48" s="51">
        <f>IF(B47&gt;"",MAX(A$4:A47)+1,"")</f>
        <v>2022</v>
      </c>
      <c r="B48" s="55" t="s">
        <v>281</v>
      </c>
      <c r="C48" s="55" t="s">
        <v>174</v>
      </c>
      <c r="D48" s="55" t="s">
        <v>174</v>
      </c>
    </row>
    <row r="49" spans="1:4" s="52" customFormat="1" ht="20.100000000000001" customHeight="1" x14ac:dyDescent="0.25">
      <c r="A49" s="51">
        <f>IF(B48&gt;"",MAX(A$4:A48)+1,"")</f>
        <v>2023</v>
      </c>
      <c r="B49" s="55" t="s">
        <v>325</v>
      </c>
      <c r="C49" s="55"/>
      <c r="D49" s="55" t="s">
        <v>271</v>
      </c>
    </row>
    <row r="50" spans="1:4" s="52" customFormat="1" ht="20.100000000000001" customHeight="1" x14ac:dyDescent="0.25">
      <c r="A50" s="51"/>
      <c r="B50" s="55" t="s">
        <v>333</v>
      </c>
      <c r="C50" s="55"/>
      <c r="D50" s="55"/>
    </row>
    <row r="51" spans="1:4" s="52" customFormat="1" ht="20.100000000000001" customHeight="1" x14ac:dyDescent="0.25">
      <c r="A51" s="51">
        <f>IF(B50&gt;"",MAX(A$4:A50)+1,"")</f>
        <v>2024</v>
      </c>
      <c r="B51" s="55" t="s">
        <v>263</v>
      </c>
      <c r="C51" s="55" t="s">
        <v>176</v>
      </c>
      <c r="D51" s="55" t="s">
        <v>263</v>
      </c>
    </row>
    <row r="52" spans="1:4" s="52" customFormat="1" ht="20.100000000000001" customHeight="1" x14ac:dyDescent="0.25">
      <c r="A52" s="51">
        <f>IF(B51&gt;"",MAX(A$4:A51)+1,"")</f>
        <v>2025</v>
      </c>
      <c r="B52" s="55" t="s">
        <v>196</v>
      </c>
      <c r="C52" s="55" t="s">
        <v>174</v>
      </c>
      <c r="D52" s="55" t="s">
        <v>196</v>
      </c>
    </row>
    <row r="53" spans="1:4" s="52" customFormat="1" ht="20.100000000000001" customHeight="1" x14ac:dyDescent="0.25">
      <c r="A53" s="51">
        <f>IF(B52&gt;"",MAX(A$4:A52)+1,"")</f>
        <v>2026</v>
      </c>
      <c r="B53" s="55"/>
      <c r="C53" s="55"/>
      <c r="D53" s="55"/>
    </row>
    <row r="54" spans="1:4" s="52" customFormat="1" ht="20.100000000000001" customHeight="1" x14ac:dyDescent="0.25">
      <c r="A54" s="51" t="str">
        <f>IF(B53&gt;"",MAX(A$4:A53)+1,"")</f>
        <v/>
      </c>
      <c r="B54" s="55"/>
      <c r="C54" s="55"/>
      <c r="D54" s="55"/>
    </row>
    <row r="55" spans="1:4" s="52" customFormat="1" ht="20.100000000000001" customHeight="1" x14ac:dyDescent="0.25">
      <c r="A55" s="51" t="str">
        <f>IF(B54&gt;"",MAX(A$4:A54)+1,"")</f>
        <v/>
      </c>
      <c r="B55" s="55"/>
      <c r="C55" s="55"/>
      <c r="D55" s="55"/>
    </row>
    <row r="56" spans="1:4" s="52" customFormat="1" ht="20.100000000000001" customHeight="1" x14ac:dyDescent="0.25">
      <c r="A56" s="51" t="str">
        <f>IF(B55&gt;"",MAX(A$4:A55)+1,"")</f>
        <v/>
      </c>
      <c r="B56" s="55"/>
      <c r="C56" s="55"/>
      <c r="D56" s="55"/>
    </row>
    <row r="57" spans="1:4" s="52" customFormat="1" ht="20.100000000000001" customHeight="1" x14ac:dyDescent="0.25">
      <c r="A57" s="51" t="str">
        <f>IF(B56&gt;"",MAX(A$4:A56)+1,"")</f>
        <v/>
      </c>
      <c r="B57" s="55"/>
      <c r="C57" s="55"/>
      <c r="D57" s="55"/>
    </row>
    <row r="58" spans="1:4" s="52" customFormat="1" ht="20.100000000000001" customHeight="1" x14ac:dyDescent="0.25">
      <c r="A58" s="51" t="str">
        <f>IF(B57&gt;"",MAX(A$4:A57)+1,"")</f>
        <v/>
      </c>
      <c r="B58" s="55"/>
      <c r="C58" s="55"/>
      <c r="D58" s="55"/>
    </row>
    <row r="59" spans="1:4" s="52" customFormat="1" ht="20.100000000000001" customHeight="1" x14ac:dyDescent="0.25">
      <c r="A59" s="51" t="str">
        <f>IF(B58&gt;"",MAX(A$4:A58)+1,"")</f>
        <v/>
      </c>
      <c r="B59" s="55"/>
      <c r="C59" s="55"/>
      <c r="D59" s="55"/>
    </row>
    <row r="60" spans="1:4" s="52" customFormat="1" ht="20.100000000000001" customHeight="1" x14ac:dyDescent="0.25">
      <c r="A60" s="51" t="str">
        <f>IF(B59&gt;"",MAX(A$4:A59)+1,"")</f>
        <v/>
      </c>
      <c r="B60" s="55"/>
      <c r="C60" s="55"/>
      <c r="D60" s="55"/>
    </row>
    <row r="61" spans="1:4" s="52" customFormat="1" ht="20.100000000000001" customHeight="1" x14ac:dyDescent="0.25">
      <c r="A61" s="51" t="str">
        <f>IF(B60&gt;"",MAX(A$4:A60)+1,"")</f>
        <v/>
      </c>
      <c r="B61" s="55"/>
      <c r="C61" s="55"/>
      <c r="D61" s="55"/>
    </row>
    <row r="62" spans="1:4" s="52" customFormat="1" ht="20.100000000000001" customHeight="1" x14ac:dyDescent="0.25">
      <c r="A62" s="51" t="str">
        <f>IF(B61&gt;"",MAX(A$4:A61)+1,"")</f>
        <v/>
      </c>
      <c r="B62" s="55"/>
      <c r="C62" s="55"/>
      <c r="D62" s="55"/>
    </row>
    <row r="63" spans="1:4" s="52" customFormat="1" ht="20.100000000000001" customHeight="1" x14ac:dyDescent="0.25">
      <c r="A63" s="51" t="str">
        <f>IF(B62&gt;"",MAX(A$4:A62)+1,"")</f>
        <v/>
      </c>
      <c r="B63" s="55"/>
      <c r="C63" s="55"/>
      <c r="D63" s="55"/>
    </row>
    <row r="64" spans="1:4" s="52" customFormat="1" ht="20.100000000000001" customHeight="1" x14ac:dyDescent="0.25">
      <c r="A64" s="51" t="str">
        <f>IF(B63&gt;"",MAX(A$4:A63)+1,"")</f>
        <v/>
      </c>
      <c r="B64" s="55"/>
      <c r="C64" s="55"/>
      <c r="D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  <row r="93" spans="1:3" x14ac:dyDescent="0.3">
      <c r="A93" s="51"/>
    </row>
    <row r="94" spans="1:3" x14ac:dyDescent="0.3">
      <c r="A94" s="51"/>
    </row>
    <row r="95" spans="1:3" x14ac:dyDescent="0.3">
      <c r="A95" s="51"/>
    </row>
    <row r="96" spans="1:3" x14ac:dyDescent="0.3">
      <c r="A96" s="51"/>
    </row>
  </sheetData>
  <mergeCells count="1">
    <mergeCell ref="B4:D4"/>
  </mergeCells>
  <hyperlinks>
    <hyperlink ref="C1" location="'Competitions Dashboard'!A1" display=" COMPETITIONS DASHBOARD" xr:uid="{2E82ACBD-60D0-41EF-8FBA-6DC3CAF3CAB0}"/>
    <hyperlink ref="D1" location="'Statistics Overview'!A1" display="STATISTICS OVERVIEW" xr:uid="{B5C228E1-8CBB-40EE-9DA4-F82DF5B915B6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4CC0D-AC52-473D-ABFA-42D40EFE2394}">
  <sheetPr>
    <pageSetUpPr fitToPage="1"/>
  </sheetPr>
  <dimension ref="A1:G93"/>
  <sheetViews>
    <sheetView showGridLines="0" zoomScaleNormal="100" workbookViewId="0">
      <pane xSplit="1" ySplit="6" topLeftCell="B22" activePane="bottomRight" state="frozen"/>
      <selection activeCell="C1" sqref="C1"/>
      <selection pane="topRight" activeCell="C1" sqref="C1"/>
      <selection pane="bottomLeft" activeCell="C1" sqref="C1"/>
      <selection pane="bottomRight" activeCell="B32" sqref="B32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370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x14ac:dyDescent="0.3">
      <c r="A7" s="51">
        <v>2002</v>
      </c>
      <c r="B7" s="54" t="s">
        <v>201</v>
      </c>
      <c r="C7" s="195" t="s">
        <v>415</v>
      </c>
      <c r="D7" s="48" t="s">
        <v>201</v>
      </c>
    </row>
    <row r="8" spans="1:7" s="52" customFormat="1" ht="20.100000000000001" customHeight="1" x14ac:dyDescent="0.25">
      <c r="A8" s="51">
        <v>2003</v>
      </c>
      <c r="B8" s="55" t="s">
        <v>190</v>
      </c>
      <c r="C8" s="55" t="s">
        <v>210</v>
      </c>
      <c r="D8" s="52" t="s">
        <v>306</v>
      </c>
    </row>
    <row r="9" spans="1:7" s="52" customFormat="1" ht="20.100000000000001" customHeight="1" x14ac:dyDescent="0.25">
      <c r="A9" s="51">
        <v>2004</v>
      </c>
      <c r="B9" s="55" t="s">
        <v>172</v>
      </c>
      <c r="C9" s="195" t="s">
        <v>415</v>
      </c>
      <c r="D9" s="52" t="s">
        <v>284</v>
      </c>
    </row>
    <row r="10" spans="1:7" s="52" customFormat="1" ht="20.100000000000001" customHeight="1" x14ac:dyDescent="0.25">
      <c r="A10" s="51">
        <v>2005</v>
      </c>
      <c r="B10" s="55" t="s">
        <v>230</v>
      </c>
      <c r="C10" s="195" t="s">
        <v>415</v>
      </c>
      <c r="D10" s="52" t="s">
        <v>217</v>
      </c>
    </row>
    <row r="11" spans="1:7" s="52" customFormat="1" ht="20.100000000000001" customHeight="1" x14ac:dyDescent="0.25">
      <c r="A11" s="51">
        <v>2006</v>
      </c>
      <c r="B11" s="55" t="s">
        <v>371</v>
      </c>
      <c r="C11" s="55" t="s">
        <v>262</v>
      </c>
      <c r="D11" s="52" t="s">
        <v>306</v>
      </c>
    </row>
    <row r="12" spans="1:7" s="52" customFormat="1" ht="20.100000000000001" customHeight="1" x14ac:dyDescent="0.25">
      <c r="A12" s="51"/>
      <c r="B12" s="55" t="s">
        <v>372</v>
      </c>
      <c r="C12" s="55"/>
    </row>
    <row r="13" spans="1:7" s="52" customFormat="1" ht="20.100000000000001" customHeight="1" x14ac:dyDescent="0.25">
      <c r="A13" s="51">
        <v>2007</v>
      </c>
      <c r="B13" s="55" t="s">
        <v>190</v>
      </c>
      <c r="C13" s="55" t="s">
        <v>230</v>
      </c>
      <c r="D13" s="52" t="s">
        <v>230</v>
      </c>
    </row>
    <row r="14" spans="1:7" s="52" customFormat="1" ht="20.100000000000001" customHeight="1" x14ac:dyDescent="0.25">
      <c r="A14" s="51">
        <v>2008</v>
      </c>
      <c r="B14" s="55" t="s">
        <v>176</v>
      </c>
      <c r="C14" s="55" t="s">
        <v>201</v>
      </c>
      <c r="D14" s="52" t="s">
        <v>176</v>
      </c>
    </row>
    <row r="15" spans="1:7" s="52" customFormat="1" ht="20.100000000000001" customHeight="1" x14ac:dyDescent="0.25">
      <c r="A15" s="51">
        <v>2009</v>
      </c>
      <c r="B15" s="55" t="s">
        <v>174</v>
      </c>
      <c r="C15" s="55" t="s">
        <v>192</v>
      </c>
      <c r="D15" s="52" t="s">
        <v>192</v>
      </c>
    </row>
    <row r="16" spans="1:7" s="52" customFormat="1" ht="20.100000000000001" customHeight="1" x14ac:dyDescent="0.25">
      <c r="A16" s="51">
        <v>2010</v>
      </c>
      <c r="B16" s="55" t="s">
        <v>212</v>
      </c>
      <c r="C16" s="52" t="s">
        <v>306</v>
      </c>
      <c r="D16" s="52" t="s">
        <v>212</v>
      </c>
    </row>
    <row r="17" spans="1:4" s="52" customFormat="1" ht="20.100000000000001" customHeight="1" x14ac:dyDescent="0.25">
      <c r="A17" s="51">
        <v>2011</v>
      </c>
      <c r="B17" s="52" t="s">
        <v>201</v>
      </c>
      <c r="C17" s="55" t="s">
        <v>203</v>
      </c>
      <c r="D17" s="52" t="s">
        <v>178</v>
      </c>
    </row>
    <row r="18" spans="1:4" s="52" customFormat="1" ht="20.100000000000001" customHeight="1" x14ac:dyDescent="0.25">
      <c r="A18" s="51">
        <v>2012</v>
      </c>
      <c r="B18" s="52" t="s">
        <v>373</v>
      </c>
      <c r="C18" s="55" t="s">
        <v>174</v>
      </c>
      <c r="D18" s="52" t="s">
        <v>373</v>
      </c>
    </row>
    <row r="19" spans="1:4" s="52" customFormat="1" ht="20.100000000000001" customHeight="1" x14ac:dyDescent="0.25">
      <c r="A19" s="51">
        <v>2013</v>
      </c>
      <c r="B19" s="52" t="s">
        <v>203</v>
      </c>
      <c r="C19" s="55" t="s">
        <v>174</v>
      </c>
      <c r="D19" s="52" t="s">
        <v>203</v>
      </c>
    </row>
    <row r="20" spans="1:4" s="52" customFormat="1" ht="20.100000000000001" customHeight="1" x14ac:dyDescent="0.25">
      <c r="A20" s="51">
        <v>2014</v>
      </c>
      <c r="B20" s="55" t="s">
        <v>320</v>
      </c>
      <c r="C20" s="55"/>
    </row>
    <row r="21" spans="1:4" s="52" customFormat="1" ht="20.100000000000001" customHeight="1" x14ac:dyDescent="0.25">
      <c r="A21" s="51">
        <v>2015</v>
      </c>
      <c r="B21" s="55" t="s">
        <v>201</v>
      </c>
      <c r="C21" s="55" t="s">
        <v>178</v>
      </c>
      <c r="D21" s="52" t="s">
        <v>201</v>
      </c>
    </row>
    <row r="22" spans="1:4" s="52" customFormat="1" ht="20.100000000000001" customHeight="1" x14ac:dyDescent="0.25">
      <c r="A22" s="51">
        <v>2016</v>
      </c>
      <c r="B22" s="55" t="s">
        <v>174</v>
      </c>
      <c r="C22" s="55" t="s">
        <v>374</v>
      </c>
      <c r="D22" s="52" t="s">
        <v>374</v>
      </c>
    </row>
    <row r="23" spans="1:4" s="52" customFormat="1" ht="20.100000000000001" customHeight="1" x14ac:dyDescent="0.25">
      <c r="A23" s="51">
        <v>2017</v>
      </c>
      <c r="B23" s="55" t="s">
        <v>212</v>
      </c>
      <c r="C23" s="55" t="s">
        <v>174</v>
      </c>
      <c r="D23" s="55" t="s">
        <v>212</v>
      </c>
    </row>
    <row r="24" spans="1:4" s="52" customFormat="1" ht="20.100000000000001" customHeight="1" x14ac:dyDescent="0.25">
      <c r="A24" s="51">
        <v>2018</v>
      </c>
      <c r="B24" s="55" t="s">
        <v>190</v>
      </c>
      <c r="C24" s="55" t="s">
        <v>197</v>
      </c>
      <c r="D24" s="55" t="s">
        <v>197</v>
      </c>
    </row>
    <row r="25" spans="1:4" s="52" customFormat="1" ht="20.100000000000001" customHeight="1" x14ac:dyDescent="0.25">
      <c r="A25" s="51">
        <v>2019</v>
      </c>
      <c r="B25" s="55" t="s">
        <v>320</v>
      </c>
      <c r="C25" s="55"/>
      <c r="D25" s="55"/>
    </row>
    <row r="26" spans="1:4" s="52" customFormat="1" ht="20.100000000000001" customHeight="1" x14ac:dyDescent="0.25">
      <c r="A26" s="51">
        <f>IF(B25&gt;"",MAX(A$4:A25)+1,"")</f>
        <v>2020</v>
      </c>
      <c r="B26" s="55" t="s">
        <v>928</v>
      </c>
      <c r="C26" s="55"/>
      <c r="D26" s="55" t="s">
        <v>922</v>
      </c>
    </row>
    <row r="27" spans="1:4" s="52" customFormat="1" ht="20.100000000000001" customHeight="1" x14ac:dyDescent="0.25">
      <c r="A27" s="51">
        <f>IF(B26&gt;"",MAX(A$4:A26)+1,"")</f>
        <v>2021</v>
      </c>
      <c r="B27" s="55" t="s">
        <v>928</v>
      </c>
      <c r="C27" s="55"/>
      <c r="D27" s="55" t="s">
        <v>176</v>
      </c>
    </row>
    <row r="28" spans="1:4" s="52" customFormat="1" ht="20.100000000000001" customHeight="1" x14ac:dyDescent="0.25">
      <c r="A28" s="51">
        <f>IF(B27&gt;"",MAX(A$4:A27)+1,"")</f>
        <v>2022</v>
      </c>
      <c r="B28" s="55" t="s">
        <v>190</v>
      </c>
      <c r="C28" s="55" t="s">
        <v>212</v>
      </c>
      <c r="D28" s="55" t="s">
        <v>190</v>
      </c>
    </row>
    <row r="29" spans="1:4" s="52" customFormat="1" ht="20.100000000000001" customHeight="1" x14ac:dyDescent="0.25">
      <c r="A29" s="51">
        <f>IF(B28&gt;"",MAX(A$4:A28)+1,"")</f>
        <v>2023</v>
      </c>
      <c r="B29" s="55" t="s">
        <v>998</v>
      </c>
      <c r="C29" s="55" t="s">
        <v>197</v>
      </c>
      <c r="D29" s="55" t="s">
        <v>998</v>
      </c>
    </row>
    <row r="30" spans="1:4" s="52" customFormat="1" ht="20.100000000000001" customHeight="1" x14ac:dyDescent="0.25">
      <c r="A30" s="51">
        <f>IF(B29&gt;"",MAX(A$4:A29)+1,"")</f>
        <v>2024</v>
      </c>
      <c r="B30" s="55" t="s">
        <v>320</v>
      </c>
      <c r="C30" s="55"/>
      <c r="D30" s="55"/>
    </row>
    <row r="31" spans="1:4" s="52" customFormat="1" ht="20.100000000000001" customHeight="1" x14ac:dyDescent="0.25">
      <c r="A31" s="51">
        <f>IF(B30&gt;"",MAX(A$4:A30)+1,"")</f>
        <v>2025</v>
      </c>
      <c r="B31" s="55" t="s">
        <v>178</v>
      </c>
      <c r="C31" s="55" t="s">
        <v>201</v>
      </c>
      <c r="D31" s="55" t="s">
        <v>178</v>
      </c>
    </row>
    <row r="32" spans="1:4" s="52" customFormat="1" ht="20.100000000000001" customHeight="1" x14ac:dyDescent="0.25">
      <c r="A32" s="51">
        <f>IF(B31&gt;"",MAX(A$4:A31)+1,"")</f>
        <v>2026</v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IF(B32&gt;"",MAX(A$4:A32)+1,"")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IF(B33&gt;"",MAX(A$4:A33)+1,"")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IF(B34&gt;"",MAX(A$4:A34)+1,"")</f>
        <v/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IF(B35&gt;"",MAX(A$4:A35)+1,"")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IF(B36&gt;"",MAX(A$4:A36)+1,"")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IF(B37&gt;"",MAX(A$4:A37)+1,"")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IF(B38&gt;"",MAX(A$4:A38)+1,"")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IF(B39&gt;"",MAX(A$4:A39)+1,"")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IF(B40&gt;"",MAX(A$4:A40)+1,"")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IF(B41&gt;"",MAX(A$4:A41)+1,"")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IF(B42&gt;"",MAX(A$4:A42)+1,"")</f>
        <v/>
      </c>
      <c r="B43" s="55"/>
      <c r="C43" s="55"/>
      <c r="D43" s="55"/>
    </row>
    <row r="44" spans="1:4" s="52" customFormat="1" ht="20.100000000000001" customHeight="1" x14ac:dyDescent="0.25">
      <c r="A44" s="51" t="str">
        <f>IF(B43&gt;"",MAX(A$4:A43)+1,"")</f>
        <v/>
      </c>
      <c r="B44" s="55"/>
      <c r="C44" s="55"/>
      <c r="D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3" customFormat="1" ht="20.100000000000001" customHeight="1" x14ac:dyDescent="0.25">
      <c r="A52" s="51"/>
      <c r="B52" s="54"/>
      <c r="C52" s="54"/>
    </row>
    <row r="53" spans="1:3" s="53" customFormat="1" ht="20.100000000000001" customHeight="1" x14ac:dyDescent="0.25">
      <c r="A53" s="51"/>
      <c r="B53" s="54"/>
      <c r="C53" s="54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  <row r="93" spans="1:3" x14ac:dyDescent="0.3">
      <c r="A93" s="51"/>
    </row>
  </sheetData>
  <mergeCells count="1">
    <mergeCell ref="B4:D4"/>
  </mergeCells>
  <hyperlinks>
    <hyperlink ref="C1" location="'Competitions Dashboard'!A1" display=" COMPETITIONS DASHBOARD" xr:uid="{108E29F4-4E93-4D6C-A94E-AAB112F2576D}"/>
    <hyperlink ref="D1" location="'Statistics Overview'!A1" display="STATISTICS OVERVIEW" xr:uid="{C07CA682-02FC-4C73-A3F4-80BF6F698CE8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  <colBreaks count="1" manualBreakCount="1">
    <brk id="4" max="1048575" man="1"/>
  </col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5F009-EA6B-4EEE-99EC-C24CE7E8B194}">
  <sheetPr>
    <pageSetUpPr fitToPage="1"/>
  </sheetPr>
  <dimension ref="A1:G98"/>
  <sheetViews>
    <sheetView showGridLines="0" zoomScaleNormal="100" workbookViewId="0">
      <pane xSplit="1" ySplit="6" topLeftCell="B72" activePane="bottomRight" state="frozen"/>
      <selection activeCell="C1" sqref="C1"/>
      <selection pane="topRight" activeCell="C1" sqref="C1"/>
      <selection pane="bottomLeft" activeCell="C1" sqref="C1"/>
      <selection pane="bottomRight" activeCell="B86" sqref="B86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375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1951</v>
      </c>
      <c r="B7" s="195" t="s">
        <v>415</v>
      </c>
      <c r="C7" s="195" t="s">
        <v>415</v>
      </c>
      <c r="D7" s="52" t="s">
        <v>229</v>
      </c>
    </row>
    <row r="8" spans="1:7" s="52" customFormat="1" ht="20.100000000000001" customHeight="1" x14ac:dyDescent="0.25">
      <c r="A8" s="51">
        <v>1952</v>
      </c>
      <c r="B8" s="195" t="s">
        <v>415</v>
      </c>
      <c r="C8" s="195" t="s">
        <v>415</v>
      </c>
      <c r="D8" s="195" t="s">
        <v>415</v>
      </c>
    </row>
    <row r="9" spans="1:7" s="52" customFormat="1" ht="20.100000000000001" customHeight="1" x14ac:dyDescent="0.25">
      <c r="A9" s="51">
        <v>1953</v>
      </c>
      <c r="B9" s="195" t="s">
        <v>415</v>
      </c>
      <c r="C9" s="195" t="s">
        <v>415</v>
      </c>
      <c r="D9" s="52" t="s">
        <v>376</v>
      </c>
    </row>
    <row r="10" spans="1:7" s="52" customFormat="1" ht="20.100000000000001" customHeight="1" x14ac:dyDescent="0.25">
      <c r="A10" s="51">
        <v>1954</v>
      </c>
      <c r="B10" s="195" t="s">
        <v>415</v>
      </c>
      <c r="C10" s="195" t="s">
        <v>415</v>
      </c>
      <c r="D10" s="195" t="s">
        <v>415</v>
      </c>
    </row>
    <row r="11" spans="1:7" s="52" customFormat="1" ht="20.100000000000001" customHeight="1" x14ac:dyDescent="0.25">
      <c r="A11" s="51">
        <v>1955</v>
      </c>
      <c r="B11" s="195" t="s">
        <v>415</v>
      </c>
      <c r="C11" s="195" t="s">
        <v>415</v>
      </c>
      <c r="D11" s="195" t="s">
        <v>415</v>
      </c>
    </row>
    <row r="12" spans="1:7" s="52" customFormat="1" ht="20.100000000000001" customHeight="1" x14ac:dyDescent="0.25">
      <c r="A12" s="51">
        <v>1956</v>
      </c>
      <c r="B12" s="195" t="s">
        <v>415</v>
      </c>
      <c r="C12" s="195" t="s">
        <v>415</v>
      </c>
      <c r="D12" s="52" t="s">
        <v>358</v>
      </c>
    </row>
    <row r="13" spans="1:7" s="52" customFormat="1" ht="20.100000000000001" customHeight="1" x14ac:dyDescent="0.25">
      <c r="A13" s="51">
        <v>1957</v>
      </c>
      <c r="B13" s="195" t="s">
        <v>415</v>
      </c>
      <c r="C13" s="195" t="s">
        <v>415</v>
      </c>
      <c r="D13" s="52" t="s">
        <v>377</v>
      </c>
    </row>
    <row r="14" spans="1:7" s="52" customFormat="1" ht="20.100000000000001" customHeight="1" x14ac:dyDescent="0.25">
      <c r="A14" s="51">
        <v>1958</v>
      </c>
      <c r="B14" s="195" t="s">
        <v>415</v>
      </c>
      <c r="C14" s="195" t="s">
        <v>415</v>
      </c>
      <c r="D14" s="52" t="s">
        <v>360</v>
      </c>
    </row>
    <row r="15" spans="1:7" s="52" customFormat="1" ht="20.100000000000001" customHeight="1" x14ac:dyDescent="0.25">
      <c r="A15" s="51">
        <v>1959</v>
      </c>
      <c r="B15" s="195" t="s">
        <v>415</v>
      </c>
      <c r="C15" s="195" t="s">
        <v>415</v>
      </c>
      <c r="D15" s="52" t="s">
        <v>360</v>
      </c>
    </row>
    <row r="16" spans="1:7" s="52" customFormat="1" ht="20.100000000000001" customHeight="1" x14ac:dyDescent="0.25">
      <c r="A16" s="51">
        <v>1960</v>
      </c>
      <c r="B16" s="195" t="s">
        <v>415</v>
      </c>
      <c r="C16" s="195" t="s">
        <v>415</v>
      </c>
      <c r="D16" s="52" t="s">
        <v>224</v>
      </c>
    </row>
    <row r="17" spans="1:4" s="52" customFormat="1" ht="20.100000000000001" customHeight="1" x14ac:dyDescent="0.25">
      <c r="A17" s="51">
        <v>1961</v>
      </c>
      <c r="B17" s="195" t="s">
        <v>415</v>
      </c>
      <c r="C17" s="195" t="s">
        <v>415</v>
      </c>
      <c r="D17" s="52" t="s">
        <v>194</v>
      </c>
    </row>
    <row r="18" spans="1:4" s="52" customFormat="1" ht="20.100000000000001" customHeight="1" x14ac:dyDescent="0.25">
      <c r="A18" s="51">
        <v>1962</v>
      </c>
      <c r="B18" s="195" t="s">
        <v>415</v>
      </c>
      <c r="C18" s="195" t="s">
        <v>415</v>
      </c>
      <c r="D18" s="52" t="s">
        <v>224</v>
      </c>
    </row>
    <row r="19" spans="1:4" s="52" customFormat="1" ht="20.100000000000001" customHeight="1" x14ac:dyDescent="0.25">
      <c r="A19" s="51">
        <v>1963</v>
      </c>
      <c r="B19" s="195" t="s">
        <v>415</v>
      </c>
      <c r="C19" s="195" t="s">
        <v>415</v>
      </c>
      <c r="D19" s="52" t="s">
        <v>224</v>
      </c>
    </row>
    <row r="20" spans="1:4" s="52" customFormat="1" ht="20.100000000000001" customHeight="1" x14ac:dyDescent="0.25">
      <c r="A20" s="51">
        <v>1964</v>
      </c>
      <c r="B20" s="195" t="s">
        <v>415</v>
      </c>
      <c r="C20" s="195" t="s">
        <v>415</v>
      </c>
      <c r="D20" s="52" t="s">
        <v>224</v>
      </c>
    </row>
    <row r="21" spans="1:4" s="52" customFormat="1" ht="20.100000000000001" customHeight="1" x14ac:dyDescent="0.25">
      <c r="A21" s="51">
        <v>1965</v>
      </c>
      <c r="B21" s="195" t="s">
        <v>415</v>
      </c>
      <c r="C21" s="195" t="s">
        <v>415</v>
      </c>
      <c r="D21" s="195" t="s">
        <v>415</v>
      </c>
    </row>
    <row r="22" spans="1:4" s="52" customFormat="1" ht="20.100000000000001" customHeight="1" x14ac:dyDescent="0.25">
      <c r="A22" s="51">
        <v>1966</v>
      </c>
      <c r="B22" s="195" t="s">
        <v>415</v>
      </c>
      <c r="C22" s="195" t="s">
        <v>415</v>
      </c>
      <c r="D22" s="52" t="s">
        <v>194</v>
      </c>
    </row>
    <row r="23" spans="1:4" s="52" customFormat="1" ht="20.100000000000001" customHeight="1" x14ac:dyDescent="0.25">
      <c r="A23" s="51">
        <v>1967</v>
      </c>
      <c r="B23" s="195" t="s">
        <v>415</v>
      </c>
      <c r="C23" s="195" t="s">
        <v>415</v>
      </c>
      <c r="D23" s="55" t="s">
        <v>194</v>
      </c>
    </row>
    <row r="24" spans="1:4" s="52" customFormat="1" ht="20.100000000000001" customHeight="1" x14ac:dyDescent="0.25">
      <c r="A24" s="51">
        <v>1968</v>
      </c>
      <c r="B24" s="195" t="s">
        <v>415</v>
      </c>
      <c r="C24" s="195" t="s">
        <v>415</v>
      </c>
      <c r="D24" s="195" t="s">
        <v>415</v>
      </c>
    </row>
    <row r="25" spans="1:4" s="52" customFormat="1" ht="20.100000000000001" customHeight="1" x14ac:dyDescent="0.25">
      <c r="A25" s="51">
        <v>1969</v>
      </c>
      <c r="B25" s="195" t="s">
        <v>415</v>
      </c>
      <c r="C25" s="195" t="s">
        <v>415</v>
      </c>
      <c r="D25" s="55" t="s">
        <v>186</v>
      </c>
    </row>
    <row r="26" spans="1:4" s="52" customFormat="1" ht="20.100000000000001" customHeight="1" x14ac:dyDescent="0.25">
      <c r="A26" s="51">
        <v>1970</v>
      </c>
      <c r="B26" s="195" t="s">
        <v>415</v>
      </c>
      <c r="C26" s="195" t="s">
        <v>415</v>
      </c>
      <c r="D26" s="52" t="s">
        <v>194</v>
      </c>
    </row>
    <row r="27" spans="1:4" s="52" customFormat="1" ht="20.100000000000001" customHeight="1" x14ac:dyDescent="0.25">
      <c r="A27" s="51">
        <v>1971</v>
      </c>
      <c r="B27" s="195" t="s">
        <v>415</v>
      </c>
      <c r="C27" s="195" t="s">
        <v>415</v>
      </c>
      <c r="D27" s="195" t="s">
        <v>415</v>
      </c>
    </row>
    <row r="28" spans="1:4" s="52" customFormat="1" ht="20.100000000000001" customHeight="1" x14ac:dyDescent="0.25">
      <c r="A28" s="51">
        <v>1972</v>
      </c>
      <c r="B28" s="195" t="s">
        <v>415</v>
      </c>
      <c r="C28" s="195" t="s">
        <v>415</v>
      </c>
      <c r="D28" s="52" t="s">
        <v>194</v>
      </c>
    </row>
    <row r="29" spans="1:4" s="52" customFormat="1" ht="20.100000000000001" customHeight="1" x14ac:dyDescent="0.25">
      <c r="A29" s="51">
        <v>1973</v>
      </c>
      <c r="B29" s="195" t="s">
        <v>415</v>
      </c>
      <c r="C29" s="195" t="s">
        <v>415</v>
      </c>
      <c r="D29" s="52" t="s">
        <v>184</v>
      </c>
    </row>
    <row r="30" spans="1:4" s="52" customFormat="1" ht="20.100000000000001" customHeight="1" x14ac:dyDescent="0.25">
      <c r="A30" s="51">
        <v>1974</v>
      </c>
      <c r="B30" s="52" t="s">
        <v>192</v>
      </c>
      <c r="C30" s="195" t="s">
        <v>415</v>
      </c>
      <c r="D30" s="52" t="s">
        <v>194</v>
      </c>
    </row>
    <row r="31" spans="1:4" s="52" customFormat="1" ht="20.100000000000001" customHeight="1" x14ac:dyDescent="0.25">
      <c r="A31" s="51">
        <v>1975</v>
      </c>
      <c r="B31" s="195" t="s">
        <v>415</v>
      </c>
      <c r="C31" s="195" t="s">
        <v>415</v>
      </c>
      <c r="D31" s="52" t="s">
        <v>186</v>
      </c>
    </row>
    <row r="32" spans="1:4" s="52" customFormat="1" ht="20.100000000000001" customHeight="1" x14ac:dyDescent="0.25">
      <c r="A32" s="51">
        <v>1976</v>
      </c>
      <c r="B32" s="195" t="s">
        <v>415</v>
      </c>
      <c r="C32" s="195" t="s">
        <v>415</v>
      </c>
      <c r="D32" s="52" t="s">
        <v>260</v>
      </c>
    </row>
    <row r="33" spans="1:4" s="52" customFormat="1" ht="20.100000000000001" customHeight="1" x14ac:dyDescent="0.25">
      <c r="A33" s="51">
        <v>1977</v>
      </c>
      <c r="B33" s="195" t="s">
        <v>415</v>
      </c>
      <c r="C33" s="195" t="s">
        <v>415</v>
      </c>
      <c r="D33" s="195" t="s">
        <v>415</v>
      </c>
    </row>
    <row r="34" spans="1:4" s="52" customFormat="1" ht="20.100000000000001" customHeight="1" x14ac:dyDescent="0.25">
      <c r="A34" s="51">
        <v>1978</v>
      </c>
      <c r="B34" s="195" t="s">
        <v>415</v>
      </c>
      <c r="C34" s="195" t="s">
        <v>415</v>
      </c>
      <c r="D34" s="52" t="s">
        <v>260</v>
      </c>
    </row>
    <row r="35" spans="1:4" s="52" customFormat="1" ht="20.100000000000001" customHeight="1" x14ac:dyDescent="0.25">
      <c r="A35" s="51">
        <v>1979</v>
      </c>
      <c r="B35" s="195" t="s">
        <v>415</v>
      </c>
      <c r="C35" s="195" t="s">
        <v>415</v>
      </c>
      <c r="D35" s="195" t="s">
        <v>415</v>
      </c>
    </row>
    <row r="36" spans="1:4" s="52" customFormat="1" ht="20.100000000000001" customHeight="1" x14ac:dyDescent="0.25">
      <c r="A36" s="51">
        <v>1980</v>
      </c>
      <c r="B36" s="195" t="s">
        <v>415</v>
      </c>
      <c r="C36" s="195" t="s">
        <v>415</v>
      </c>
      <c r="D36" s="52" t="s">
        <v>184</v>
      </c>
    </row>
    <row r="37" spans="1:4" s="52" customFormat="1" ht="20.100000000000001" customHeight="1" x14ac:dyDescent="0.25">
      <c r="A37" s="51">
        <v>1981</v>
      </c>
      <c r="B37" s="195" t="s">
        <v>415</v>
      </c>
      <c r="C37" s="195" t="s">
        <v>415</v>
      </c>
      <c r="D37" s="195" t="s">
        <v>415</v>
      </c>
    </row>
    <row r="38" spans="1:4" s="52" customFormat="1" ht="20.100000000000001" customHeight="1" x14ac:dyDescent="0.25">
      <c r="A38" s="51">
        <v>1982</v>
      </c>
      <c r="B38" s="55" t="s">
        <v>192</v>
      </c>
      <c r="C38" s="195" t="s">
        <v>415</v>
      </c>
      <c r="D38" s="52" t="s">
        <v>192</v>
      </c>
    </row>
    <row r="39" spans="1:4" s="52" customFormat="1" ht="20.100000000000001" customHeight="1" x14ac:dyDescent="0.25">
      <c r="A39" s="51">
        <v>1983</v>
      </c>
      <c r="B39" s="195" t="s">
        <v>415</v>
      </c>
      <c r="C39" s="195" t="s">
        <v>415</v>
      </c>
      <c r="D39" s="52" t="s">
        <v>194</v>
      </c>
    </row>
    <row r="40" spans="1:4" s="52" customFormat="1" ht="20.100000000000001" customHeight="1" x14ac:dyDescent="0.25">
      <c r="A40" s="51">
        <v>1984</v>
      </c>
      <c r="B40" s="55" t="s">
        <v>174</v>
      </c>
      <c r="C40" s="195" t="s">
        <v>415</v>
      </c>
      <c r="D40" s="52" t="s">
        <v>174</v>
      </c>
    </row>
    <row r="41" spans="1:4" s="52" customFormat="1" ht="20.100000000000001" customHeight="1" x14ac:dyDescent="0.25">
      <c r="A41" s="51">
        <v>1985</v>
      </c>
      <c r="B41" s="55" t="s">
        <v>192</v>
      </c>
      <c r="C41" s="195" t="s">
        <v>415</v>
      </c>
      <c r="D41" s="52" t="s">
        <v>184</v>
      </c>
    </row>
    <row r="42" spans="1:4" s="52" customFormat="1" ht="20.100000000000001" customHeight="1" x14ac:dyDescent="0.25">
      <c r="A42" s="51">
        <v>1986</v>
      </c>
      <c r="B42" s="55" t="s">
        <v>250</v>
      </c>
      <c r="C42" s="55" t="s">
        <v>262</v>
      </c>
      <c r="D42" s="52" t="s">
        <v>196</v>
      </c>
    </row>
    <row r="43" spans="1:4" s="52" customFormat="1" ht="20.100000000000001" customHeight="1" x14ac:dyDescent="0.25">
      <c r="A43" s="51"/>
      <c r="B43" s="55" t="s">
        <v>328</v>
      </c>
      <c r="C43" s="55"/>
    </row>
    <row r="44" spans="1:4" s="52" customFormat="1" ht="20.100000000000001" customHeight="1" x14ac:dyDescent="0.25">
      <c r="A44" s="51">
        <v>1987</v>
      </c>
      <c r="B44" s="55" t="s">
        <v>328</v>
      </c>
      <c r="C44" s="55" t="s">
        <v>262</v>
      </c>
      <c r="D44" s="52" t="s">
        <v>184</v>
      </c>
    </row>
    <row r="45" spans="1:4" s="52" customFormat="1" ht="20.100000000000001" customHeight="1" x14ac:dyDescent="0.25">
      <c r="A45" s="51"/>
      <c r="B45" s="55" t="s">
        <v>349</v>
      </c>
      <c r="C45" s="55"/>
    </row>
    <row r="46" spans="1:4" s="52" customFormat="1" ht="20.100000000000001" customHeight="1" x14ac:dyDescent="0.25">
      <c r="A46" s="51">
        <v>1988</v>
      </c>
      <c r="B46" s="55" t="s">
        <v>196</v>
      </c>
      <c r="C46" s="195" t="s">
        <v>415</v>
      </c>
      <c r="D46" s="52" t="s">
        <v>184</v>
      </c>
    </row>
    <row r="47" spans="1:4" s="52" customFormat="1" ht="20.100000000000001" customHeight="1" x14ac:dyDescent="0.25">
      <c r="A47" s="51">
        <v>1989</v>
      </c>
      <c r="B47" s="55" t="s">
        <v>184</v>
      </c>
      <c r="C47" s="195" t="s">
        <v>415</v>
      </c>
      <c r="D47" s="52" t="s">
        <v>184</v>
      </c>
    </row>
    <row r="48" spans="1:4" s="52" customFormat="1" ht="20.100000000000001" customHeight="1" x14ac:dyDescent="0.25">
      <c r="A48" s="51">
        <v>1990</v>
      </c>
      <c r="B48" s="55" t="s">
        <v>184</v>
      </c>
      <c r="C48" s="195" t="s">
        <v>415</v>
      </c>
      <c r="D48" s="52" t="s">
        <v>184</v>
      </c>
    </row>
    <row r="49" spans="1:4" s="52" customFormat="1" ht="20.100000000000001" customHeight="1" x14ac:dyDescent="0.25">
      <c r="A49" s="51">
        <v>1991</v>
      </c>
      <c r="B49" s="55" t="s">
        <v>184</v>
      </c>
      <c r="C49" s="195" t="s">
        <v>415</v>
      </c>
      <c r="D49" s="52" t="s">
        <v>184</v>
      </c>
    </row>
    <row r="50" spans="1:4" s="52" customFormat="1" ht="20.100000000000001" customHeight="1" x14ac:dyDescent="0.25">
      <c r="A50" s="51">
        <v>1992</v>
      </c>
      <c r="B50" s="55" t="s">
        <v>192</v>
      </c>
      <c r="C50" s="195" t="s">
        <v>415</v>
      </c>
      <c r="D50" s="52" t="s">
        <v>196</v>
      </c>
    </row>
    <row r="51" spans="1:4" s="52" customFormat="1" ht="20.100000000000001" customHeight="1" x14ac:dyDescent="0.25">
      <c r="A51" s="51">
        <v>1993</v>
      </c>
      <c r="B51" s="55" t="s">
        <v>192</v>
      </c>
      <c r="C51" s="195" t="s">
        <v>415</v>
      </c>
      <c r="D51" s="52" t="s">
        <v>184</v>
      </c>
    </row>
    <row r="52" spans="1:4" s="53" customFormat="1" ht="20.100000000000001" customHeight="1" x14ac:dyDescent="0.25">
      <c r="A52" s="51">
        <v>1994</v>
      </c>
      <c r="B52" s="54" t="s">
        <v>172</v>
      </c>
      <c r="C52" s="195" t="s">
        <v>415</v>
      </c>
      <c r="D52" s="53" t="s">
        <v>184</v>
      </c>
    </row>
    <row r="53" spans="1:4" s="53" customFormat="1" ht="20.100000000000001" customHeight="1" x14ac:dyDescent="0.25">
      <c r="A53" s="51">
        <v>1995</v>
      </c>
      <c r="B53" s="54" t="s">
        <v>192</v>
      </c>
      <c r="C53" s="195" t="s">
        <v>415</v>
      </c>
      <c r="D53" s="53" t="s">
        <v>192</v>
      </c>
    </row>
    <row r="54" spans="1:4" s="52" customFormat="1" ht="20.100000000000001" customHeight="1" x14ac:dyDescent="0.25">
      <c r="A54" s="51">
        <v>1996</v>
      </c>
      <c r="B54" s="55" t="s">
        <v>192</v>
      </c>
      <c r="C54" s="195" t="s">
        <v>415</v>
      </c>
      <c r="D54" s="52" t="s">
        <v>192</v>
      </c>
    </row>
    <row r="55" spans="1:4" s="52" customFormat="1" ht="20.100000000000001" customHeight="1" x14ac:dyDescent="0.25">
      <c r="A55" s="51">
        <v>1997</v>
      </c>
      <c r="B55" s="55" t="s">
        <v>184</v>
      </c>
      <c r="C55" s="195" t="s">
        <v>415</v>
      </c>
      <c r="D55" s="52" t="s">
        <v>172</v>
      </c>
    </row>
    <row r="56" spans="1:4" s="52" customFormat="1" ht="20.100000000000001" customHeight="1" x14ac:dyDescent="0.25">
      <c r="A56" s="51">
        <v>1998</v>
      </c>
      <c r="B56" s="55" t="s">
        <v>174</v>
      </c>
      <c r="C56" s="195" t="s">
        <v>415</v>
      </c>
      <c r="D56" s="52" t="s">
        <v>192</v>
      </c>
    </row>
    <row r="57" spans="1:4" s="52" customFormat="1" ht="20.100000000000001" customHeight="1" x14ac:dyDescent="0.25">
      <c r="A57" s="51">
        <v>1999</v>
      </c>
      <c r="B57" s="55" t="s">
        <v>172</v>
      </c>
      <c r="C57" s="195" t="s">
        <v>415</v>
      </c>
      <c r="D57" s="52" t="s">
        <v>172</v>
      </c>
    </row>
    <row r="58" spans="1:4" s="52" customFormat="1" ht="20.100000000000001" customHeight="1" x14ac:dyDescent="0.25">
      <c r="A58" s="51">
        <v>2000</v>
      </c>
      <c r="B58" s="55" t="s">
        <v>172</v>
      </c>
      <c r="C58" s="195" t="s">
        <v>415</v>
      </c>
      <c r="D58" s="52" t="s">
        <v>192</v>
      </c>
    </row>
    <row r="59" spans="1:4" s="52" customFormat="1" ht="20.100000000000001" customHeight="1" x14ac:dyDescent="0.25">
      <c r="A59" s="51">
        <v>2001</v>
      </c>
      <c r="B59" s="55" t="s">
        <v>188</v>
      </c>
      <c r="C59" s="195" t="s">
        <v>415</v>
      </c>
      <c r="D59" s="52" t="s">
        <v>188</v>
      </c>
    </row>
    <row r="60" spans="1:4" s="52" customFormat="1" ht="20.100000000000001" customHeight="1" x14ac:dyDescent="0.25">
      <c r="A60" s="51">
        <v>2002</v>
      </c>
      <c r="B60" s="55" t="s">
        <v>319</v>
      </c>
      <c r="C60" s="55" t="s">
        <v>262</v>
      </c>
      <c r="D60" s="52" t="s">
        <v>172</v>
      </c>
    </row>
    <row r="61" spans="1:4" s="52" customFormat="1" ht="20.100000000000001" customHeight="1" x14ac:dyDescent="0.25">
      <c r="A61" s="51"/>
      <c r="B61" s="55" t="s">
        <v>378</v>
      </c>
      <c r="C61" s="55"/>
    </row>
    <row r="62" spans="1:4" s="52" customFormat="1" ht="20.100000000000001" customHeight="1" x14ac:dyDescent="0.25">
      <c r="A62" s="51">
        <v>2003</v>
      </c>
      <c r="B62" s="55" t="s">
        <v>190</v>
      </c>
      <c r="C62" s="55" t="s">
        <v>203</v>
      </c>
      <c r="D62" s="52" t="s">
        <v>190</v>
      </c>
    </row>
    <row r="63" spans="1:4" s="52" customFormat="1" ht="20.100000000000001" customHeight="1" x14ac:dyDescent="0.25">
      <c r="A63" s="51">
        <v>2004</v>
      </c>
      <c r="B63" s="55" t="s">
        <v>194</v>
      </c>
      <c r="C63" s="55" t="s">
        <v>284</v>
      </c>
      <c r="D63" s="52" t="s">
        <v>194</v>
      </c>
    </row>
    <row r="64" spans="1:4" s="52" customFormat="1" ht="20.100000000000001" customHeight="1" x14ac:dyDescent="0.25">
      <c r="A64" s="51">
        <v>2005</v>
      </c>
      <c r="B64" s="55" t="s">
        <v>194</v>
      </c>
      <c r="C64" s="195" t="s">
        <v>415</v>
      </c>
      <c r="D64" s="52" t="s">
        <v>253</v>
      </c>
    </row>
    <row r="65" spans="1:4" s="52" customFormat="1" ht="20.100000000000001" customHeight="1" x14ac:dyDescent="0.25">
      <c r="A65" s="51"/>
      <c r="B65" s="55"/>
      <c r="C65" s="55"/>
      <c r="D65" s="52" t="s">
        <v>249</v>
      </c>
    </row>
    <row r="66" spans="1:4" s="52" customFormat="1" ht="20.100000000000001" customHeight="1" x14ac:dyDescent="0.25">
      <c r="A66" s="51">
        <v>2006</v>
      </c>
      <c r="B66" s="55" t="s">
        <v>196</v>
      </c>
      <c r="C66" s="55" t="s">
        <v>284</v>
      </c>
      <c r="D66" s="52" t="s">
        <v>194</v>
      </c>
    </row>
    <row r="67" spans="1:4" s="52" customFormat="1" ht="20.100000000000001" customHeight="1" x14ac:dyDescent="0.25">
      <c r="A67" s="51">
        <v>2007</v>
      </c>
      <c r="B67" s="55" t="s">
        <v>205</v>
      </c>
      <c r="C67" s="55" t="s">
        <v>284</v>
      </c>
      <c r="D67" s="52" t="s">
        <v>205</v>
      </c>
    </row>
    <row r="68" spans="1:4" s="52" customFormat="1" ht="20.100000000000001" customHeight="1" x14ac:dyDescent="0.25">
      <c r="A68" s="51">
        <v>2008</v>
      </c>
      <c r="B68" s="55" t="s">
        <v>178</v>
      </c>
      <c r="C68" s="55" t="s">
        <v>172</v>
      </c>
      <c r="D68" s="52" t="s">
        <v>178</v>
      </c>
    </row>
    <row r="69" spans="1:4" s="52" customFormat="1" ht="20.100000000000001" customHeight="1" x14ac:dyDescent="0.25">
      <c r="A69" s="51">
        <v>2009</v>
      </c>
      <c r="B69" s="55" t="s">
        <v>190</v>
      </c>
      <c r="C69" s="55" t="s">
        <v>192</v>
      </c>
      <c r="D69" s="52" t="s">
        <v>190</v>
      </c>
    </row>
    <row r="70" spans="1:4" s="52" customFormat="1" ht="20.100000000000001" customHeight="1" x14ac:dyDescent="0.25">
      <c r="A70" s="51">
        <v>2010</v>
      </c>
      <c r="B70" s="55" t="s">
        <v>190</v>
      </c>
      <c r="C70" s="55" t="s">
        <v>194</v>
      </c>
      <c r="D70" s="52" t="s">
        <v>190</v>
      </c>
    </row>
    <row r="71" spans="1:4" s="52" customFormat="1" ht="20.100000000000001" customHeight="1" x14ac:dyDescent="0.25">
      <c r="A71" s="51">
        <v>2011</v>
      </c>
      <c r="B71" s="55" t="s">
        <v>178</v>
      </c>
      <c r="C71" s="55" t="s">
        <v>172</v>
      </c>
      <c r="D71" s="52" t="s">
        <v>178</v>
      </c>
    </row>
    <row r="72" spans="1:4" s="52" customFormat="1" ht="20.100000000000001" customHeight="1" x14ac:dyDescent="0.25">
      <c r="A72" s="51">
        <v>2012</v>
      </c>
      <c r="B72" s="55" t="s">
        <v>186</v>
      </c>
      <c r="C72" s="55" t="s">
        <v>172</v>
      </c>
      <c r="D72" s="52" t="s">
        <v>172</v>
      </c>
    </row>
    <row r="73" spans="1:4" s="52" customFormat="1" ht="20.100000000000001" customHeight="1" x14ac:dyDescent="0.25">
      <c r="A73" s="51">
        <v>2013</v>
      </c>
      <c r="B73" s="55" t="s">
        <v>194</v>
      </c>
      <c r="C73" s="55" t="s">
        <v>176</v>
      </c>
      <c r="D73" s="52" t="s">
        <v>65</v>
      </c>
    </row>
    <row r="74" spans="1:4" s="52" customFormat="1" ht="20.100000000000001" customHeight="1" x14ac:dyDescent="0.25">
      <c r="A74" s="51">
        <v>2014</v>
      </c>
      <c r="B74" s="55" t="s">
        <v>65</v>
      </c>
      <c r="C74" s="55" t="s">
        <v>197</v>
      </c>
      <c r="D74" s="52" t="s">
        <v>65</v>
      </c>
    </row>
    <row r="75" spans="1:4" s="52" customFormat="1" ht="20.100000000000001" customHeight="1" x14ac:dyDescent="0.25">
      <c r="A75" s="51">
        <v>2015</v>
      </c>
      <c r="B75" s="55" t="s">
        <v>183</v>
      </c>
      <c r="C75" s="55" t="s">
        <v>197</v>
      </c>
      <c r="D75" s="52" t="s">
        <v>197</v>
      </c>
    </row>
    <row r="76" spans="1:4" s="52" customFormat="1" ht="20.100000000000001" customHeight="1" x14ac:dyDescent="0.25">
      <c r="A76" s="51">
        <v>2016</v>
      </c>
      <c r="B76" s="55" t="s">
        <v>178</v>
      </c>
      <c r="C76" s="55" t="s">
        <v>174</v>
      </c>
      <c r="D76" s="52" t="s">
        <v>174</v>
      </c>
    </row>
    <row r="77" spans="1:4" s="52" customFormat="1" ht="20.100000000000001" customHeight="1" x14ac:dyDescent="0.25">
      <c r="A77" s="51">
        <v>2017</v>
      </c>
      <c r="B77" s="55" t="s">
        <v>190</v>
      </c>
      <c r="C77" s="55" t="s">
        <v>172</v>
      </c>
      <c r="D77" s="52" t="s">
        <v>190</v>
      </c>
    </row>
    <row r="78" spans="1:4" s="52" customFormat="1" ht="20.100000000000001" customHeight="1" x14ac:dyDescent="0.25">
      <c r="A78" s="51">
        <v>2018</v>
      </c>
      <c r="B78" s="55" t="s">
        <v>172</v>
      </c>
      <c r="C78" s="55" t="s">
        <v>184</v>
      </c>
      <c r="D78" s="52" t="s">
        <v>65</v>
      </c>
    </row>
    <row r="79" spans="1:4" s="52" customFormat="1" ht="20.100000000000001" customHeight="1" x14ac:dyDescent="0.25">
      <c r="A79" s="51">
        <v>2019</v>
      </c>
      <c r="B79" s="55" t="s">
        <v>178</v>
      </c>
      <c r="C79" s="55" t="s">
        <v>176</v>
      </c>
      <c r="D79" s="52" t="s">
        <v>178</v>
      </c>
    </row>
    <row r="80" spans="1:4" s="52" customFormat="1" ht="20.100000000000001" customHeight="1" x14ac:dyDescent="0.25">
      <c r="A80" s="51">
        <f>IF(B79&gt;"",MAX(A$4:A79)+1,"")</f>
        <v>2020</v>
      </c>
      <c r="B80" s="55" t="s">
        <v>928</v>
      </c>
      <c r="C80" s="55"/>
      <c r="D80" s="55" t="s">
        <v>172</v>
      </c>
    </row>
    <row r="81" spans="1:4" s="52" customFormat="1" ht="20.100000000000001" customHeight="1" x14ac:dyDescent="0.25">
      <c r="A81" s="51">
        <f>IF(B80&gt;"",MAX(A$4:A80)+1,"")</f>
        <v>2021</v>
      </c>
      <c r="B81" s="55" t="s">
        <v>957</v>
      </c>
      <c r="C81" s="55"/>
      <c r="D81" s="55" t="s">
        <v>178</v>
      </c>
    </row>
    <row r="82" spans="1:4" s="52" customFormat="1" ht="20.100000000000001" customHeight="1" x14ac:dyDescent="0.25">
      <c r="A82" s="51">
        <f>IF(B81&gt;"",MAX(A$4:A81)+1,"")</f>
        <v>2022</v>
      </c>
      <c r="B82" s="55" t="s">
        <v>178</v>
      </c>
      <c r="C82" s="55" t="s">
        <v>172</v>
      </c>
      <c r="D82" s="55" t="s">
        <v>178</v>
      </c>
    </row>
    <row r="83" spans="1:4" s="52" customFormat="1" ht="20.100000000000001" customHeight="1" x14ac:dyDescent="0.25">
      <c r="A83" s="51">
        <f>IF(B82&gt;"",MAX(A$4:A82)+1,"")</f>
        <v>2023</v>
      </c>
      <c r="B83" s="55" t="s">
        <v>999</v>
      </c>
      <c r="C83" s="55" t="s">
        <v>172</v>
      </c>
      <c r="D83" s="55" t="s">
        <v>172</v>
      </c>
    </row>
    <row r="84" spans="1:4" s="52" customFormat="1" ht="20.100000000000001" customHeight="1" x14ac:dyDescent="0.25">
      <c r="A84" s="51">
        <f>IF(B83&gt;"",MAX(A$4:A83)+1,"")</f>
        <v>2024</v>
      </c>
      <c r="B84" s="55" t="s">
        <v>172</v>
      </c>
      <c r="C84" s="55" t="s">
        <v>201</v>
      </c>
      <c r="D84" s="55" t="s">
        <v>172</v>
      </c>
    </row>
    <row r="85" spans="1:4" s="52" customFormat="1" ht="20.100000000000001" customHeight="1" x14ac:dyDescent="0.25">
      <c r="A85" s="51">
        <f>IF(B84&gt;"",MAX(A$4:A84)+1,"")</f>
        <v>2025</v>
      </c>
      <c r="B85" s="55" t="s">
        <v>197</v>
      </c>
      <c r="C85" s="55" t="s">
        <v>1044</v>
      </c>
      <c r="D85" s="55" t="s">
        <v>197</v>
      </c>
    </row>
    <row r="86" spans="1:4" s="52" customFormat="1" ht="20.100000000000001" customHeight="1" x14ac:dyDescent="0.25">
      <c r="A86" s="51">
        <f>IF(B85&gt;"",MAX(A$4:A85)+1,"")</f>
        <v>2026</v>
      </c>
      <c r="B86" s="55"/>
      <c r="C86" s="55"/>
      <c r="D86" s="55"/>
    </row>
    <row r="87" spans="1:4" s="52" customFormat="1" ht="20.100000000000001" customHeight="1" x14ac:dyDescent="0.25">
      <c r="A87" s="51" t="str">
        <f>IF(B86&gt;"",MAX(A$4:A86)+1,"")</f>
        <v/>
      </c>
      <c r="B87" s="55"/>
      <c r="C87" s="55"/>
      <c r="D87" s="55"/>
    </row>
    <row r="88" spans="1:4" s="52" customFormat="1" ht="20.100000000000001" customHeight="1" x14ac:dyDescent="0.25">
      <c r="A88" s="51" t="str">
        <f>IF(B87&gt;"",MAX(A$4:A87)+1,"")</f>
        <v/>
      </c>
      <c r="B88" s="55"/>
      <c r="C88" s="55"/>
      <c r="D88" s="55"/>
    </row>
    <row r="89" spans="1:4" s="52" customFormat="1" ht="20.100000000000001" customHeight="1" x14ac:dyDescent="0.25">
      <c r="A89" s="51" t="str">
        <f>IF(B88&gt;"",MAX(A$4:A88)+1,"")</f>
        <v/>
      </c>
      <c r="B89" s="55"/>
      <c r="C89" s="55"/>
      <c r="D89" s="55"/>
    </row>
    <row r="90" spans="1:4" s="52" customFormat="1" ht="20.100000000000001" customHeight="1" x14ac:dyDescent="0.25">
      <c r="A90" s="51" t="str">
        <f>IF(B89&gt;"",MAX(A$4:A89)+1,"")</f>
        <v/>
      </c>
      <c r="B90" s="55"/>
      <c r="C90" s="55"/>
      <c r="D90" s="55"/>
    </row>
    <row r="91" spans="1:4" s="52" customFormat="1" ht="20.100000000000001" customHeight="1" x14ac:dyDescent="0.25">
      <c r="A91" s="51" t="str">
        <f>IF(B90&gt;"",MAX(A$4:A90)+1,"")</f>
        <v/>
      </c>
      <c r="B91" s="55"/>
      <c r="C91" s="55"/>
      <c r="D91" s="55"/>
    </row>
    <row r="92" spans="1:4" s="52" customFormat="1" ht="20.100000000000001" customHeight="1" x14ac:dyDescent="0.25">
      <c r="A92" s="51" t="str">
        <f>IF(B91&gt;"",MAX(A$4:A91)+1,"")</f>
        <v/>
      </c>
      <c r="B92" s="55"/>
      <c r="C92" s="55"/>
      <c r="D92" s="55"/>
    </row>
    <row r="93" spans="1:4" s="52" customFormat="1" ht="20.100000000000001" customHeight="1" x14ac:dyDescent="0.25">
      <c r="A93" s="51" t="str">
        <f>IF(B92&gt;"",MAX(A$4:A92)+1,"")</f>
        <v/>
      </c>
      <c r="B93" s="55"/>
      <c r="C93" s="55"/>
      <c r="D93" s="55"/>
    </row>
    <row r="94" spans="1:4" s="52" customFormat="1" x14ac:dyDescent="0.25">
      <c r="A94" s="51" t="str">
        <f>IF(B93&gt;"",MAX(A$4:A93)+1,"")</f>
        <v/>
      </c>
      <c r="B94" s="55"/>
      <c r="C94" s="55"/>
      <c r="D94" s="55"/>
    </row>
    <row r="95" spans="1:4" s="52" customFormat="1" x14ac:dyDescent="0.25">
      <c r="A95" s="51" t="str">
        <f>IF(B94&gt;"",MAX(A$4:A94)+1,"")</f>
        <v/>
      </c>
      <c r="B95" s="55"/>
      <c r="C95" s="55"/>
      <c r="D95" s="55"/>
    </row>
    <row r="96" spans="1:4" s="52" customFormat="1" x14ac:dyDescent="0.25">
      <c r="A96" s="51" t="str">
        <f>IF(B95&gt;"",MAX(A$4:A95)+1,"")</f>
        <v/>
      </c>
      <c r="B96" s="55"/>
      <c r="C96" s="55"/>
      <c r="D96" s="55"/>
    </row>
    <row r="97" spans="1:4" s="52" customFormat="1" x14ac:dyDescent="0.25">
      <c r="A97" s="51" t="str">
        <f>IF(B96&gt;"",MAX(A$4:A96)+1,"")</f>
        <v/>
      </c>
      <c r="B97" s="55"/>
      <c r="C97" s="55"/>
      <c r="D97" s="55"/>
    </row>
    <row r="98" spans="1:4" s="52" customFormat="1" x14ac:dyDescent="0.25">
      <c r="A98" s="51" t="str">
        <f>IF(B97&gt;"",MAX(A$4:A97)+1,"")</f>
        <v/>
      </c>
      <c r="B98" s="55"/>
      <c r="C98" s="55"/>
      <c r="D98" s="55"/>
    </row>
  </sheetData>
  <mergeCells count="1">
    <mergeCell ref="B4:D4"/>
  </mergeCells>
  <hyperlinks>
    <hyperlink ref="C1" location="'Competitions Dashboard'!A1" display=" COMPETITIONS DASHBOARD" xr:uid="{76E16F9D-86CA-4546-A990-0E8E1CBD4EBC}"/>
    <hyperlink ref="D1" location="'Statistics Overview'!A1" display="STATISTICS OVERVIEW" xr:uid="{D51F31B2-F261-483F-B23D-CDE3028832D8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3ACA8-ADA5-4ADB-B5AF-EEDCF00E4E36}">
  <sheetPr>
    <pageSetUpPr fitToPage="1"/>
  </sheetPr>
  <dimension ref="A1:G93"/>
  <sheetViews>
    <sheetView showGridLines="0" zoomScaleNormal="100" workbookViewId="0">
      <pane xSplit="1" ySplit="6" topLeftCell="B34" activePane="bottomRight" state="frozen"/>
      <selection activeCell="C1" sqref="C1"/>
      <selection pane="topRight" activeCell="C1" sqref="C1"/>
      <selection pane="bottomLeft" activeCell="C1" sqref="C1"/>
      <selection pane="bottomRight" activeCell="B51" sqref="B5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379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1984</v>
      </c>
      <c r="B7" s="195" t="s">
        <v>415</v>
      </c>
      <c r="C7" s="195" t="s">
        <v>415</v>
      </c>
      <c r="D7" s="52" t="s">
        <v>184</v>
      </c>
    </row>
    <row r="8" spans="1:7" s="52" customFormat="1" ht="20.100000000000001" customHeight="1" x14ac:dyDescent="0.25">
      <c r="A8" s="51">
        <v>1985</v>
      </c>
      <c r="B8" s="55" t="s">
        <v>237</v>
      </c>
      <c r="C8" s="195" t="s">
        <v>415</v>
      </c>
      <c r="D8" s="52" t="s">
        <v>237</v>
      </c>
    </row>
    <row r="9" spans="1:7" s="52" customFormat="1" ht="20.100000000000001" customHeight="1" x14ac:dyDescent="0.25">
      <c r="A9" s="51">
        <v>1986</v>
      </c>
      <c r="B9" s="55" t="s">
        <v>172</v>
      </c>
      <c r="C9" s="195" t="s">
        <v>415</v>
      </c>
      <c r="D9" s="52" t="s">
        <v>172</v>
      </c>
    </row>
    <row r="10" spans="1:7" s="52" customFormat="1" ht="20.100000000000001" customHeight="1" x14ac:dyDescent="0.25">
      <c r="A10" s="51">
        <v>1987</v>
      </c>
      <c r="B10" s="195" t="s">
        <v>415</v>
      </c>
      <c r="C10" s="195" t="s">
        <v>415</v>
      </c>
      <c r="D10" s="195" t="s">
        <v>415</v>
      </c>
    </row>
    <row r="11" spans="1:7" s="52" customFormat="1" ht="20.100000000000001" customHeight="1" x14ac:dyDescent="0.25">
      <c r="A11" s="51">
        <v>1988</v>
      </c>
      <c r="B11" s="195" t="s">
        <v>415</v>
      </c>
      <c r="C11" s="195" t="s">
        <v>415</v>
      </c>
      <c r="D11" s="195" t="s">
        <v>415</v>
      </c>
    </row>
    <row r="12" spans="1:7" s="52" customFormat="1" ht="20.100000000000001" customHeight="1" x14ac:dyDescent="0.25">
      <c r="A12" s="51">
        <v>1989</v>
      </c>
      <c r="B12" s="195" t="s">
        <v>415</v>
      </c>
      <c r="C12" s="195" t="s">
        <v>415</v>
      </c>
      <c r="D12" s="195" t="s">
        <v>415</v>
      </c>
    </row>
    <row r="13" spans="1:7" s="52" customFormat="1" ht="20.100000000000001" customHeight="1" x14ac:dyDescent="0.25">
      <c r="A13" s="51">
        <v>1990</v>
      </c>
      <c r="B13" s="195" t="s">
        <v>415</v>
      </c>
      <c r="C13" s="195" t="s">
        <v>415</v>
      </c>
      <c r="D13" s="195" t="s">
        <v>415</v>
      </c>
    </row>
    <row r="14" spans="1:7" s="52" customFormat="1" ht="20.100000000000001" customHeight="1" x14ac:dyDescent="0.25">
      <c r="A14" s="51">
        <v>1991</v>
      </c>
      <c r="B14" s="195" t="s">
        <v>415</v>
      </c>
      <c r="C14" s="195" t="s">
        <v>415</v>
      </c>
      <c r="D14" s="195" t="s">
        <v>415</v>
      </c>
    </row>
    <row r="15" spans="1:7" s="52" customFormat="1" ht="20.100000000000001" customHeight="1" x14ac:dyDescent="0.25">
      <c r="A15" s="51">
        <v>1992</v>
      </c>
      <c r="B15" s="55" t="s">
        <v>174</v>
      </c>
      <c r="C15" s="195" t="s">
        <v>415</v>
      </c>
      <c r="D15" s="52" t="s">
        <v>174</v>
      </c>
    </row>
    <row r="16" spans="1:7" s="52" customFormat="1" ht="20.100000000000001" customHeight="1" x14ac:dyDescent="0.25">
      <c r="A16" s="51">
        <v>1993</v>
      </c>
      <c r="B16" s="55" t="s">
        <v>184</v>
      </c>
      <c r="C16" s="195" t="s">
        <v>415</v>
      </c>
      <c r="D16" s="52" t="s">
        <v>184</v>
      </c>
    </row>
    <row r="17" spans="1:4" s="52" customFormat="1" ht="20.100000000000001" customHeight="1" x14ac:dyDescent="0.25">
      <c r="A17" s="51">
        <v>1994</v>
      </c>
      <c r="B17" s="195" t="s">
        <v>415</v>
      </c>
      <c r="C17" s="195" t="s">
        <v>415</v>
      </c>
      <c r="D17" s="195" t="s">
        <v>415</v>
      </c>
    </row>
    <row r="18" spans="1:4" s="52" customFormat="1" ht="20.100000000000001" customHeight="1" x14ac:dyDescent="0.25">
      <c r="A18" s="51">
        <v>1995</v>
      </c>
      <c r="B18" s="52" t="s">
        <v>205</v>
      </c>
      <c r="C18" s="195" t="s">
        <v>415</v>
      </c>
      <c r="D18" s="52" t="s">
        <v>205</v>
      </c>
    </row>
    <row r="19" spans="1:4" s="52" customFormat="1" ht="20.100000000000001" customHeight="1" x14ac:dyDescent="0.25">
      <c r="A19" s="51">
        <v>1996</v>
      </c>
      <c r="B19" s="52" t="s">
        <v>192</v>
      </c>
      <c r="C19" s="55" t="s">
        <v>194</v>
      </c>
      <c r="D19" s="52" t="s">
        <v>194</v>
      </c>
    </row>
    <row r="20" spans="1:4" s="52" customFormat="1" ht="20.100000000000001" customHeight="1" x14ac:dyDescent="0.25">
      <c r="A20" s="51">
        <v>1997</v>
      </c>
      <c r="B20" s="55" t="s">
        <v>190</v>
      </c>
      <c r="C20" s="195" t="s">
        <v>415</v>
      </c>
      <c r="D20" s="52" t="s">
        <v>184</v>
      </c>
    </row>
    <row r="21" spans="1:4" s="52" customFormat="1" ht="20.100000000000001" customHeight="1" x14ac:dyDescent="0.25">
      <c r="A21" s="51">
        <v>1998</v>
      </c>
      <c r="B21" s="55" t="s">
        <v>186</v>
      </c>
      <c r="C21" s="195" t="s">
        <v>415</v>
      </c>
      <c r="D21" s="52" t="s">
        <v>186</v>
      </c>
    </row>
    <row r="22" spans="1:4" s="52" customFormat="1" ht="20.100000000000001" customHeight="1" x14ac:dyDescent="0.25">
      <c r="A22" s="51">
        <v>1999</v>
      </c>
      <c r="B22" s="55" t="s">
        <v>190</v>
      </c>
      <c r="C22" s="195" t="s">
        <v>415</v>
      </c>
      <c r="D22" s="52" t="s">
        <v>172</v>
      </c>
    </row>
    <row r="23" spans="1:4" s="52" customFormat="1" ht="20.100000000000001" customHeight="1" x14ac:dyDescent="0.25">
      <c r="A23" s="51">
        <v>2000</v>
      </c>
      <c r="B23" s="55" t="s">
        <v>172</v>
      </c>
      <c r="C23" s="195" t="s">
        <v>415</v>
      </c>
      <c r="D23" s="55" t="s">
        <v>172</v>
      </c>
    </row>
    <row r="24" spans="1:4" s="52" customFormat="1" ht="20.100000000000001" customHeight="1" x14ac:dyDescent="0.25">
      <c r="A24" s="51">
        <v>2001</v>
      </c>
      <c r="B24" s="55" t="s">
        <v>194</v>
      </c>
      <c r="C24" s="195" t="s">
        <v>415</v>
      </c>
      <c r="D24" s="55" t="s">
        <v>214</v>
      </c>
    </row>
    <row r="25" spans="1:4" s="52" customFormat="1" ht="20.100000000000001" customHeight="1" x14ac:dyDescent="0.25">
      <c r="A25" s="51">
        <v>2002</v>
      </c>
      <c r="B25" s="55" t="s">
        <v>251</v>
      </c>
      <c r="C25" s="55" t="s">
        <v>262</v>
      </c>
      <c r="D25" s="55" t="s">
        <v>174</v>
      </c>
    </row>
    <row r="26" spans="1:4" s="52" customFormat="1" ht="20.100000000000001" customHeight="1" x14ac:dyDescent="0.25">
      <c r="A26" s="51"/>
      <c r="B26" s="55" t="s">
        <v>349</v>
      </c>
      <c r="C26" s="55"/>
    </row>
    <row r="27" spans="1:4" s="52" customFormat="1" ht="20.100000000000001" customHeight="1" x14ac:dyDescent="0.25">
      <c r="A27" s="51">
        <v>2003</v>
      </c>
      <c r="B27" s="55" t="s">
        <v>186</v>
      </c>
      <c r="C27" s="55" t="s">
        <v>194</v>
      </c>
      <c r="D27" s="52" t="s">
        <v>270</v>
      </c>
    </row>
    <row r="28" spans="1:4" s="52" customFormat="1" ht="20.100000000000001" customHeight="1" x14ac:dyDescent="0.25">
      <c r="A28" s="51">
        <v>2004</v>
      </c>
      <c r="B28" s="55" t="s">
        <v>205</v>
      </c>
      <c r="C28" s="55" t="s">
        <v>188</v>
      </c>
      <c r="D28" s="52" t="s">
        <v>205</v>
      </c>
    </row>
    <row r="29" spans="1:4" s="52" customFormat="1" ht="20.100000000000001" customHeight="1" x14ac:dyDescent="0.25">
      <c r="A29" s="51">
        <v>2005</v>
      </c>
      <c r="B29" s="55" t="s">
        <v>263</v>
      </c>
      <c r="C29" s="195" t="s">
        <v>415</v>
      </c>
      <c r="D29" s="52" t="s">
        <v>281</v>
      </c>
    </row>
    <row r="30" spans="1:4" s="52" customFormat="1" ht="20.100000000000001" customHeight="1" x14ac:dyDescent="0.25">
      <c r="A30" s="51">
        <v>2006</v>
      </c>
      <c r="B30" s="52" t="s">
        <v>176</v>
      </c>
      <c r="C30" s="55" t="s">
        <v>184</v>
      </c>
      <c r="D30" s="52" t="s">
        <v>176</v>
      </c>
    </row>
    <row r="31" spans="1:4" s="52" customFormat="1" ht="20.100000000000001" customHeight="1" x14ac:dyDescent="0.25">
      <c r="A31" s="51">
        <v>2007</v>
      </c>
      <c r="B31" s="52" t="s">
        <v>172</v>
      </c>
      <c r="C31" s="55" t="s">
        <v>184</v>
      </c>
      <c r="D31" s="52" t="s">
        <v>205</v>
      </c>
    </row>
    <row r="32" spans="1:4" s="52" customFormat="1" ht="20.100000000000001" customHeight="1" x14ac:dyDescent="0.25">
      <c r="A32" s="51">
        <v>2008</v>
      </c>
      <c r="B32" s="55" t="s">
        <v>196</v>
      </c>
      <c r="C32" s="55" t="s">
        <v>188</v>
      </c>
      <c r="D32" s="52" t="s">
        <v>188</v>
      </c>
    </row>
    <row r="33" spans="1:4" s="52" customFormat="1" ht="20.100000000000001" customHeight="1" x14ac:dyDescent="0.25">
      <c r="A33" s="51">
        <v>2009</v>
      </c>
      <c r="B33" s="55" t="s">
        <v>196</v>
      </c>
      <c r="C33" s="55" t="s">
        <v>281</v>
      </c>
      <c r="D33" s="52" t="s">
        <v>205</v>
      </c>
    </row>
    <row r="34" spans="1:4" s="52" customFormat="1" ht="20.100000000000001" customHeight="1" x14ac:dyDescent="0.25">
      <c r="A34" s="51">
        <v>2010</v>
      </c>
      <c r="B34" s="55" t="s">
        <v>192</v>
      </c>
      <c r="C34" s="55" t="s">
        <v>190</v>
      </c>
      <c r="D34" s="52" t="s">
        <v>192</v>
      </c>
    </row>
    <row r="35" spans="1:4" s="52" customFormat="1" ht="20.100000000000001" customHeight="1" x14ac:dyDescent="0.25">
      <c r="A35" s="51">
        <v>2011</v>
      </c>
      <c r="B35" s="55" t="s">
        <v>205</v>
      </c>
      <c r="C35" s="55" t="s">
        <v>196</v>
      </c>
      <c r="D35" s="52" t="s">
        <v>205</v>
      </c>
    </row>
    <row r="36" spans="1:4" s="52" customFormat="1" ht="20.100000000000001" customHeight="1" x14ac:dyDescent="0.25">
      <c r="A36" s="51">
        <v>2012</v>
      </c>
      <c r="B36" s="55" t="s">
        <v>205</v>
      </c>
      <c r="C36" s="55" t="s">
        <v>174</v>
      </c>
      <c r="D36" s="52" t="s">
        <v>205</v>
      </c>
    </row>
    <row r="37" spans="1:4" s="52" customFormat="1" ht="20.100000000000001" customHeight="1" x14ac:dyDescent="0.25">
      <c r="A37" s="51">
        <v>2013</v>
      </c>
      <c r="B37" s="55" t="s">
        <v>271</v>
      </c>
      <c r="C37" s="55" t="s">
        <v>184</v>
      </c>
      <c r="D37" s="52" t="s">
        <v>271</v>
      </c>
    </row>
    <row r="38" spans="1:4" s="52" customFormat="1" ht="20.100000000000001" customHeight="1" x14ac:dyDescent="0.25">
      <c r="A38" s="51">
        <v>2014</v>
      </c>
      <c r="B38" s="55" t="s">
        <v>196</v>
      </c>
      <c r="C38" s="55" t="s">
        <v>205</v>
      </c>
      <c r="D38" s="52" t="s">
        <v>196</v>
      </c>
    </row>
    <row r="39" spans="1:4" s="52" customFormat="1" ht="20.100000000000001" customHeight="1" x14ac:dyDescent="0.25">
      <c r="A39" s="51">
        <v>2015</v>
      </c>
      <c r="B39" s="55" t="s">
        <v>192</v>
      </c>
      <c r="C39" s="55" t="s">
        <v>271</v>
      </c>
      <c r="D39" s="52" t="s">
        <v>192</v>
      </c>
    </row>
    <row r="40" spans="1:4" s="52" customFormat="1" ht="20.100000000000001" customHeight="1" x14ac:dyDescent="0.25">
      <c r="A40" s="51">
        <v>2016</v>
      </c>
      <c r="B40" s="55" t="s">
        <v>380</v>
      </c>
      <c r="C40" s="55" t="s">
        <v>184</v>
      </c>
      <c r="D40" s="52" t="s">
        <v>380</v>
      </c>
    </row>
    <row r="41" spans="1:4" s="52" customFormat="1" ht="20.100000000000001" customHeight="1" x14ac:dyDescent="0.25">
      <c r="A41" s="51">
        <v>2017</v>
      </c>
      <c r="B41" s="55" t="s">
        <v>214</v>
      </c>
      <c r="C41" s="55" t="s">
        <v>194</v>
      </c>
      <c r="D41" s="52" t="s">
        <v>214</v>
      </c>
    </row>
    <row r="42" spans="1:4" s="52" customFormat="1" ht="20.100000000000001" customHeight="1" x14ac:dyDescent="0.25">
      <c r="A42" s="51">
        <v>2018</v>
      </c>
      <c r="B42" s="55" t="s">
        <v>281</v>
      </c>
      <c r="C42" s="55" t="s">
        <v>214</v>
      </c>
      <c r="D42" s="52" t="s">
        <v>281</v>
      </c>
    </row>
    <row r="43" spans="1:4" s="52" customFormat="1" ht="20.100000000000001" customHeight="1" x14ac:dyDescent="0.25">
      <c r="A43" s="51">
        <v>2019</v>
      </c>
      <c r="B43" s="55" t="s">
        <v>285</v>
      </c>
      <c r="C43" s="55" t="s">
        <v>262</v>
      </c>
      <c r="D43" s="52" t="s">
        <v>214</v>
      </c>
    </row>
    <row r="44" spans="1:4" s="52" customFormat="1" ht="20.100000000000001" customHeight="1" x14ac:dyDescent="0.25">
      <c r="A44" s="51"/>
      <c r="B44" s="55" t="s">
        <v>333</v>
      </c>
      <c r="C44" s="55"/>
    </row>
    <row r="45" spans="1:4" s="52" customFormat="1" ht="20.100000000000001" customHeight="1" x14ac:dyDescent="0.25">
      <c r="A45" s="51">
        <f>IF(B44&gt;"",MAX(A$4:A44)+1,"")</f>
        <v>2020</v>
      </c>
      <c r="B45" s="55" t="s">
        <v>928</v>
      </c>
      <c r="C45" s="55"/>
      <c r="D45" s="55" t="s">
        <v>214</v>
      </c>
    </row>
    <row r="46" spans="1:4" s="52" customFormat="1" ht="20.100000000000001" customHeight="1" x14ac:dyDescent="0.25">
      <c r="A46" s="51">
        <f>IF(B45&gt;"",MAX(A$4:A45)+1,"")</f>
        <v>2021</v>
      </c>
      <c r="B46" s="55" t="s">
        <v>928</v>
      </c>
      <c r="C46" s="55"/>
      <c r="D46" s="55" t="s">
        <v>184</v>
      </c>
    </row>
    <row r="47" spans="1:4" s="52" customFormat="1" ht="20.100000000000001" customHeight="1" x14ac:dyDescent="0.25">
      <c r="A47" s="51">
        <f>IF(B46&gt;"",MAX(A$4:A46)+1,"")</f>
        <v>2022</v>
      </c>
      <c r="B47" s="55" t="s">
        <v>977</v>
      </c>
      <c r="C47" s="55" t="s">
        <v>188</v>
      </c>
      <c r="D47" s="55" t="s">
        <v>977</v>
      </c>
    </row>
    <row r="48" spans="1:4" s="52" customFormat="1" ht="20.100000000000001" customHeight="1" x14ac:dyDescent="0.25">
      <c r="A48" s="51">
        <f>IF(B47&gt;"",MAX(A$4:A47)+1,"")</f>
        <v>2023</v>
      </c>
      <c r="B48" s="55" t="s">
        <v>214</v>
      </c>
      <c r="C48" s="55" t="s">
        <v>194</v>
      </c>
      <c r="D48" s="55" t="s">
        <v>214</v>
      </c>
    </row>
    <row r="49" spans="1:4" s="52" customFormat="1" ht="20.100000000000001" customHeight="1" x14ac:dyDescent="0.25">
      <c r="A49" s="51">
        <f>IF(B48&gt;"",MAX(A$4:A48)+1,"")</f>
        <v>2024</v>
      </c>
      <c r="B49" s="55" t="s">
        <v>174</v>
      </c>
      <c r="C49" s="55" t="s">
        <v>263</v>
      </c>
      <c r="D49" s="55" t="s">
        <v>174</v>
      </c>
    </row>
    <row r="50" spans="1:4" s="52" customFormat="1" ht="20.100000000000001" customHeight="1" x14ac:dyDescent="0.25">
      <c r="A50" s="51">
        <f>IF(B49&gt;"",MAX(A$4:A49)+1,"")</f>
        <v>2025</v>
      </c>
      <c r="B50" s="55" t="s">
        <v>188</v>
      </c>
      <c r="C50" s="55" t="s">
        <v>327</v>
      </c>
      <c r="D50" s="55" t="s">
        <v>188</v>
      </c>
    </row>
    <row r="51" spans="1:4" s="52" customFormat="1" ht="20.100000000000001" customHeight="1" x14ac:dyDescent="0.25">
      <c r="A51" s="51">
        <f>IF(B50&gt;"",MAX(A$4:A50)+1,"")</f>
        <v>2026</v>
      </c>
      <c r="B51" s="55"/>
      <c r="C51" s="55"/>
      <c r="D51" s="55"/>
    </row>
    <row r="52" spans="1:4" s="52" customFormat="1" ht="20.100000000000001" customHeight="1" x14ac:dyDescent="0.25">
      <c r="A52" s="51" t="str">
        <f>IF(B51&gt;"",MAX(A$4:A51)+1,"")</f>
        <v/>
      </c>
      <c r="B52" s="55"/>
      <c r="C52" s="55"/>
      <c r="D52" s="55"/>
    </row>
    <row r="53" spans="1:4" s="52" customFormat="1" ht="20.100000000000001" customHeight="1" x14ac:dyDescent="0.25">
      <c r="A53" s="51" t="str">
        <f>IF(B52&gt;"",MAX(A$4:A52)+1,"")</f>
        <v/>
      </c>
      <c r="B53" s="55"/>
      <c r="C53" s="55"/>
      <c r="D53" s="55"/>
    </row>
    <row r="54" spans="1:4" s="52" customFormat="1" ht="20.100000000000001" customHeight="1" x14ac:dyDescent="0.25">
      <c r="A54" s="51" t="str">
        <f>IF(B53&gt;"",MAX(A$4:A53)+1,"")</f>
        <v/>
      </c>
      <c r="B54" s="55"/>
      <c r="C54" s="55"/>
      <c r="D54" s="55"/>
    </row>
    <row r="55" spans="1:4" s="52" customFormat="1" ht="20.100000000000001" customHeight="1" x14ac:dyDescent="0.25">
      <c r="A55" s="51" t="str">
        <f>IF(B54&gt;"",MAX(A$4:A54)+1,"")</f>
        <v/>
      </c>
      <c r="B55" s="55"/>
      <c r="C55" s="55"/>
      <c r="D55" s="55"/>
    </row>
    <row r="56" spans="1:4" s="52" customFormat="1" ht="20.100000000000001" customHeight="1" x14ac:dyDescent="0.25">
      <c r="A56" s="51" t="str">
        <f>IF(B55&gt;"",MAX(A$4:A55)+1,"")</f>
        <v/>
      </c>
      <c r="B56" s="55"/>
      <c r="C56" s="55"/>
      <c r="D56" s="55"/>
    </row>
    <row r="57" spans="1:4" s="52" customFormat="1" ht="20.100000000000001" customHeight="1" x14ac:dyDescent="0.25">
      <c r="A57" s="51" t="str">
        <f>IF(B56&gt;"",MAX(A$4:A56)+1,"")</f>
        <v/>
      </c>
      <c r="B57" s="55"/>
      <c r="C57" s="55"/>
      <c r="D57" s="55"/>
    </row>
    <row r="58" spans="1:4" s="52" customFormat="1" ht="20.100000000000001" customHeight="1" x14ac:dyDescent="0.25">
      <c r="A58" s="51" t="str">
        <f>IF(B57&gt;"",MAX(A$4:A57)+1,"")</f>
        <v/>
      </c>
      <c r="B58" s="55"/>
      <c r="C58" s="55"/>
      <c r="D58" s="55"/>
    </row>
    <row r="59" spans="1:4" s="52" customFormat="1" ht="20.100000000000001" customHeight="1" x14ac:dyDescent="0.25">
      <c r="A59" s="51" t="str">
        <f>IF(B58&gt;"",MAX(A$4:A58)+1,"")</f>
        <v/>
      </c>
      <c r="B59" s="55"/>
      <c r="C59" s="55"/>
      <c r="D59" s="55"/>
    </row>
    <row r="60" spans="1:4" s="52" customFormat="1" ht="20.100000000000001" customHeight="1" x14ac:dyDescent="0.25">
      <c r="A60" s="51" t="str">
        <f>IF(B59&gt;"",MAX(A$4:A59)+1,"")</f>
        <v/>
      </c>
      <c r="B60" s="55"/>
      <c r="C60" s="55"/>
      <c r="D60" s="55"/>
    </row>
    <row r="61" spans="1:4" s="52" customFormat="1" ht="20.100000000000001" customHeight="1" x14ac:dyDescent="0.25">
      <c r="A61" s="51" t="str">
        <f>IF(B60&gt;"",MAX(A$4:A60)+1,"")</f>
        <v/>
      </c>
      <c r="B61" s="55"/>
      <c r="C61" s="55"/>
      <c r="D61" s="55"/>
    </row>
    <row r="62" spans="1:4" s="52" customFormat="1" ht="20.100000000000001" customHeight="1" x14ac:dyDescent="0.25">
      <c r="A62" s="51" t="str">
        <f>IF(B61&gt;"",MAX(A$4:A61)+1,"")</f>
        <v/>
      </c>
      <c r="B62" s="55"/>
      <c r="C62" s="55"/>
      <c r="D62" s="55"/>
    </row>
    <row r="63" spans="1:4" s="52" customFormat="1" ht="20.100000000000001" customHeight="1" x14ac:dyDescent="0.25">
      <c r="A63" s="51" t="str">
        <f>IF(B62&gt;"",MAX(A$4:A62)+1,"")</f>
        <v/>
      </c>
      <c r="B63" s="55"/>
      <c r="C63" s="55"/>
      <c r="D63" s="55"/>
    </row>
    <row r="64" spans="1:4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  <row r="93" spans="1:3" x14ac:dyDescent="0.3">
      <c r="A93" s="51"/>
    </row>
  </sheetData>
  <mergeCells count="1">
    <mergeCell ref="B4:D4"/>
  </mergeCells>
  <hyperlinks>
    <hyperlink ref="C1" location="'Competitions Dashboard'!A1" display=" COMPETITIONS DASHBOARD" xr:uid="{9C5DFE0B-103A-47A0-8D9B-B6117F614BA4}"/>
    <hyperlink ref="D1" location="'Statistics Overview'!A1" display="STATISTICS OVERVIEW" xr:uid="{CCA34619-2829-4F2F-A2F1-240AAB6ECC4A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AE88D-2CAF-48B2-A2C5-57FB768FAB03}">
  <sheetPr>
    <pageSetUpPr fitToPage="1"/>
  </sheetPr>
  <dimension ref="A1:G97"/>
  <sheetViews>
    <sheetView showGridLines="0" zoomScaleNormal="100" workbookViewId="0">
      <pane xSplit="1" ySplit="6" topLeftCell="B22" activePane="bottomRight" state="frozen"/>
      <selection activeCell="C1" sqref="C1"/>
      <selection pane="topRight" activeCell="C1" sqref="C1"/>
      <selection pane="bottomLeft" activeCell="C1" sqref="C1"/>
      <selection pane="bottomRight" activeCell="B37" sqref="B37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381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ht="20.100000000000001" customHeight="1" x14ac:dyDescent="0.3">
      <c r="A7" s="51">
        <v>2002</v>
      </c>
      <c r="B7" s="54" t="s">
        <v>349</v>
      </c>
      <c r="C7" s="55" t="s">
        <v>262</v>
      </c>
      <c r="D7" s="52" t="s">
        <v>836</v>
      </c>
    </row>
    <row r="8" spans="1:7" ht="20.100000000000001" customHeight="1" x14ac:dyDescent="0.3">
      <c r="A8" s="51"/>
      <c r="B8" s="54" t="s">
        <v>251</v>
      </c>
      <c r="C8" s="55"/>
      <c r="D8" s="52"/>
    </row>
    <row r="9" spans="1:7" s="52" customFormat="1" ht="20.100000000000001" customHeight="1" x14ac:dyDescent="0.25">
      <c r="A9" s="51">
        <v>2003</v>
      </c>
      <c r="B9" s="55" t="s">
        <v>192</v>
      </c>
      <c r="C9" s="55" t="s">
        <v>190</v>
      </c>
      <c r="D9" s="52" t="s">
        <v>192</v>
      </c>
    </row>
    <row r="10" spans="1:7" s="52" customFormat="1" ht="20.100000000000001" customHeight="1" x14ac:dyDescent="0.25">
      <c r="A10" s="51">
        <v>2004</v>
      </c>
      <c r="B10" s="55" t="s">
        <v>203</v>
      </c>
      <c r="C10" s="55" t="s">
        <v>183</v>
      </c>
      <c r="D10" s="52" t="s">
        <v>203</v>
      </c>
    </row>
    <row r="11" spans="1:7" s="52" customFormat="1" ht="20.100000000000001" customHeight="1" x14ac:dyDescent="0.25">
      <c r="A11" s="51">
        <v>2005</v>
      </c>
      <c r="B11" s="55" t="s">
        <v>174</v>
      </c>
      <c r="C11" s="195" t="s">
        <v>415</v>
      </c>
      <c r="D11" s="52" t="s">
        <v>349</v>
      </c>
    </row>
    <row r="12" spans="1:7" s="52" customFormat="1" ht="20.100000000000001" customHeight="1" x14ac:dyDescent="0.25">
      <c r="A12" s="51"/>
      <c r="B12" s="55"/>
      <c r="C12" s="55"/>
      <c r="D12" s="52" t="s">
        <v>329</v>
      </c>
    </row>
    <row r="13" spans="1:7" s="52" customFormat="1" ht="20.100000000000001" customHeight="1" x14ac:dyDescent="0.25">
      <c r="A13" s="51">
        <v>2006</v>
      </c>
      <c r="B13" s="55" t="s">
        <v>382</v>
      </c>
      <c r="C13" s="55" t="s">
        <v>262</v>
      </c>
      <c r="D13" s="52" t="s">
        <v>230</v>
      </c>
    </row>
    <row r="14" spans="1:7" s="52" customFormat="1" ht="20.100000000000001" customHeight="1" x14ac:dyDescent="0.25">
      <c r="A14" s="51"/>
      <c r="B14" s="55" t="s">
        <v>383</v>
      </c>
      <c r="C14" s="55"/>
    </row>
    <row r="15" spans="1:7" s="52" customFormat="1" ht="20.100000000000001" customHeight="1" x14ac:dyDescent="0.25">
      <c r="A15" s="51">
        <v>2007</v>
      </c>
      <c r="B15" s="55" t="s">
        <v>203</v>
      </c>
      <c r="C15" s="55" t="s">
        <v>230</v>
      </c>
      <c r="D15" s="52" t="s">
        <v>212</v>
      </c>
    </row>
    <row r="16" spans="1:7" s="52" customFormat="1" ht="20.100000000000001" customHeight="1" x14ac:dyDescent="0.25">
      <c r="A16" s="51">
        <v>2008</v>
      </c>
      <c r="B16" s="55" t="s">
        <v>174</v>
      </c>
      <c r="C16" s="55" t="s">
        <v>176</v>
      </c>
      <c r="D16" s="52" t="s">
        <v>65</v>
      </c>
    </row>
    <row r="17" spans="1:4" s="52" customFormat="1" ht="20.100000000000001" customHeight="1" x14ac:dyDescent="0.25">
      <c r="A17" s="51">
        <v>2009</v>
      </c>
      <c r="B17" s="55" t="s">
        <v>176</v>
      </c>
      <c r="C17" s="55" t="s">
        <v>201</v>
      </c>
      <c r="D17" s="52" t="s">
        <v>201</v>
      </c>
    </row>
    <row r="18" spans="1:4" s="52" customFormat="1" ht="20.100000000000001" customHeight="1" x14ac:dyDescent="0.25">
      <c r="A18" s="51">
        <v>2010</v>
      </c>
      <c r="B18" s="55" t="s">
        <v>251</v>
      </c>
      <c r="C18" s="52" t="s">
        <v>262</v>
      </c>
      <c r="D18" s="52" t="s">
        <v>176</v>
      </c>
    </row>
    <row r="19" spans="1:4" s="52" customFormat="1" ht="20.100000000000001" customHeight="1" x14ac:dyDescent="0.25">
      <c r="A19" s="51"/>
      <c r="B19" s="52" t="s">
        <v>384</v>
      </c>
      <c r="C19" s="55"/>
    </row>
    <row r="20" spans="1:4" s="52" customFormat="1" ht="20.100000000000001" customHeight="1" x14ac:dyDescent="0.25">
      <c r="A20" s="51">
        <v>2011</v>
      </c>
      <c r="B20" s="52" t="s">
        <v>251</v>
      </c>
      <c r="C20" s="55" t="s">
        <v>262</v>
      </c>
      <c r="D20" s="52" t="s">
        <v>176</v>
      </c>
    </row>
    <row r="21" spans="1:4" s="52" customFormat="1" ht="20.100000000000001" customHeight="1" x14ac:dyDescent="0.25">
      <c r="A21" s="51"/>
      <c r="B21" s="52" t="s">
        <v>319</v>
      </c>
      <c r="C21" s="55"/>
    </row>
    <row r="22" spans="1:4" s="52" customFormat="1" ht="20.100000000000001" customHeight="1" x14ac:dyDescent="0.25">
      <c r="A22" s="51">
        <v>2012</v>
      </c>
      <c r="B22" s="55" t="s">
        <v>197</v>
      </c>
      <c r="C22" s="55" t="s">
        <v>65</v>
      </c>
      <c r="D22" s="52" t="s">
        <v>197</v>
      </c>
    </row>
    <row r="23" spans="1:4" s="52" customFormat="1" ht="20.100000000000001" customHeight="1" x14ac:dyDescent="0.25">
      <c r="A23" s="51">
        <v>2013</v>
      </c>
      <c r="B23" s="55" t="s">
        <v>183</v>
      </c>
      <c r="C23" s="55" t="s">
        <v>65</v>
      </c>
      <c r="D23" s="52" t="s">
        <v>176</v>
      </c>
    </row>
    <row r="24" spans="1:4" s="52" customFormat="1" ht="20.100000000000001" customHeight="1" x14ac:dyDescent="0.25">
      <c r="A24" s="51">
        <v>2014</v>
      </c>
      <c r="B24" s="55" t="s">
        <v>65</v>
      </c>
      <c r="C24" s="55" t="s">
        <v>176</v>
      </c>
      <c r="D24" s="52" t="s">
        <v>176</v>
      </c>
    </row>
    <row r="25" spans="1:4" s="52" customFormat="1" ht="20.100000000000001" customHeight="1" x14ac:dyDescent="0.25">
      <c r="A25" s="51">
        <v>2015</v>
      </c>
      <c r="B25" s="55" t="s">
        <v>178</v>
      </c>
      <c r="C25" s="55" t="s">
        <v>174</v>
      </c>
      <c r="D25" s="52" t="s">
        <v>178</v>
      </c>
    </row>
    <row r="26" spans="1:4" s="52" customFormat="1" ht="20.100000000000001" customHeight="1" x14ac:dyDescent="0.25">
      <c r="A26" s="51">
        <v>2016</v>
      </c>
      <c r="B26" s="55" t="s">
        <v>201</v>
      </c>
      <c r="C26" s="55" t="s">
        <v>174</v>
      </c>
      <c r="D26" s="55" t="s">
        <v>201</v>
      </c>
    </row>
    <row r="27" spans="1:4" s="52" customFormat="1" ht="20.100000000000001" customHeight="1" x14ac:dyDescent="0.25">
      <c r="A27" s="51">
        <v>2017</v>
      </c>
      <c r="B27" s="55" t="s">
        <v>190</v>
      </c>
      <c r="C27" s="55" t="s">
        <v>178</v>
      </c>
      <c r="D27" s="55" t="s">
        <v>178</v>
      </c>
    </row>
    <row r="28" spans="1:4" s="52" customFormat="1" ht="20.100000000000001" customHeight="1" x14ac:dyDescent="0.25">
      <c r="A28" s="51">
        <v>2018</v>
      </c>
      <c r="B28" s="55" t="s">
        <v>176</v>
      </c>
      <c r="C28" s="55" t="s">
        <v>183</v>
      </c>
      <c r="D28" s="55" t="s">
        <v>176</v>
      </c>
    </row>
    <row r="29" spans="1:4" s="52" customFormat="1" ht="20.100000000000001" customHeight="1" x14ac:dyDescent="0.25">
      <c r="A29" s="51">
        <v>2019</v>
      </c>
      <c r="B29" s="55" t="s">
        <v>203</v>
      </c>
      <c r="C29" s="55" t="s">
        <v>174</v>
      </c>
      <c r="D29" s="52" t="s">
        <v>203</v>
      </c>
    </row>
    <row r="30" spans="1:4" s="52" customFormat="1" ht="20.100000000000001" customHeight="1" x14ac:dyDescent="0.25">
      <c r="A30" s="51">
        <f>IF(B29&gt;"",MAX(A$4:A29)+1,"")</f>
        <v>2020</v>
      </c>
      <c r="B30" s="55" t="s">
        <v>928</v>
      </c>
      <c r="C30" s="55"/>
      <c r="D30" s="55" t="s">
        <v>183</v>
      </c>
    </row>
    <row r="31" spans="1:4" s="52" customFormat="1" ht="20.100000000000001" customHeight="1" x14ac:dyDescent="0.25">
      <c r="A31" s="51">
        <f>IF(B30&gt;"",MAX(A$4:A30)+1,"")</f>
        <v>2021</v>
      </c>
      <c r="B31" s="55" t="s">
        <v>928</v>
      </c>
      <c r="C31" s="55"/>
      <c r="D31" s="55" t="s">
        <v>201</v>
      </c>
    </row>
    <row r="32" spans="1:4" s="52" customFormat="1" ht="20.100000000000001" customHeight="1" x14ac:dyDescent="0.25">
      <c r="A32" s="51">
        <f>IF(B31&gt;"",MAX(A$4:A31)+1,"")</f>
        <v>2022</v>
      </c>
      <c r="B32" s="55" t="s">
        <v>201</v>
      </c>
      <c r="C32" s="55" t="s">
        <v>176</v>
      </c>
      <c r="D32" s="55" t="s">
        <v>176</v>
      </c>
    </row>
    <row r="33" spans="1:4" s="52" customFormat="1" ht="20.100000000000001" customHeight="1" x14ac:dyDescent="0.25">
      <c r="A33" s="51">
        <f>IF(B32&gt;"",MAX(A$4:A32)+1,"")</f>
        <v>2023</v>
      </c>
      <c r="B33" s="55" t="s">
        <v>384</v>
      </c>
      <c r="C33" s="55"/>
      <c r="D33" s="55" t="s">
        <v>203</v>
      </c>
    </row>
    <row r="34" spans="1:4" s="52" customFormat="1" ht="20.100000000000001" customHeight="1" x14ac:dyDescent="0.25">
      <c r="A34" s="51"/>
      <c r="B34" s="55" t="s">
        <v>251</v>
      </c>
      <c r="C34" s="55"/>
      <c r="D34" s="55"/>
    </row>
    <row r="35" spans="1:4" s="52" customFormat="1" ht="20.100000000000001" customHeight="1" x14ac:dyDescent="0.25">
      <c r="A35" s="51">
        <f>IF(B34&gt;"",MAX(A$4:A34)+1,"")</f>
        <v>2024</v>
      </c>
      <c r="B35" s="55" t="s">
        <v>355</v>
      </c>
      <c r="C35" s="55" t="s">
        <v>65</v>
      </c>
      <c r="D35" s="55" t="s">
        <v>65</v>
      </c>
    </row>
    <row r="36" spans="1:4" s="52" customFormat="1" ht="20.100000000000001" customHeight="1" x14ac:dyDescent="0.25">
      <c r="A36" s="51">
        <f>IF(B35&gt;"",MAX(A$4:A35)+1,"")</f>
        <v>2025</v>
      </c>
      <c r="B36" s="55" t="s">
        <v>1045</v>
      </c>
      <c r="C36" s="55" t="s">
        <v>201</v>
      </c>
      <c r="D36" s="55" t="s">
        <v>201</v>
      </c>
    </row>
    <row r="37" spans="1:4" s="52" customFormat="1" ht="20.100000000000001" customHeight="1" x14ac:dyDescent="0.25">
      <c r="A37" s="51">
        <f>IF(B36&gt;"",MAX(A$4:A36)+1,"")</f>
        <v>2026</v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IF(B37&gt;"",MAX(A$4:A37)+1,"")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IF(B38&gt;"",MAX(A$4:A38)+1,"")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IF(B39&gt;"",MAX(A$4:A39)+1,"")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IF(B40&gt;"",MAX(A$4:A40)+1,"")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IF(B41&gt;"",MAX(A$4:A41)+1,"")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IF(B42&gt;"",MAX(A$4:A42)+1,"")</f>
        <v/>
      </c>
      <c r="B43" s="55"/>
      <c r="C43" s="55"/>
      <c r="D43" s="55"/>
    </row>
    <row r="44" spans="1:4" s="52" customFormat="1" ht="20.100000000000001" customHeight="1" x14ac:dyDescent="0.25">
      <c r="A44" s="51" t="str">
        <f>IF(B43&gt;"",MAX(A$4:A43)+1,"")</f>
        <v/>
      </c>
      <c r="B44" s="55"/>
      <c r="C44" s="55"/>
      <c r="D44" s="55"/>
    </row>
    <row r="45" spans="1:4" s="52" customFormat="1" ht="20.100000000000001" customHeight="1" x14ac:dyDescent="0.25">
      <c r="A45" s="51" t="str">
        <f>IF(B44&gt;"",MAX(A$4:A44)+1,"")</f>
        <v/>
      </c>
      <c r="B45" s="55"/>
      <c r="C45" s="55"/>
      <c r="D45" s="55"/>
    </row>
    <row r="46" spans="1:4" s="52" customFormat="1" ht="20.100000000000001" customHeight="1" x14ac:dyDescent="0.25">
      <c r="A46" s="51" t="str">
        <f>IF(B45&gt;"",MAX(A$4:A45)+1,"")</f>
        <v/>
      </c>
      <c r="B46" s="55"/>
      <c r="C46" s="55"/>
      <c r="D46" s="55"/>
    </row>
    <row r="47" spans="1:4" s="52" customFormat="1" ht="20.100000000000001" customHeight="1" x14ac:dyDescent="0.25">
      <c r="A47" s="51" t="str">
        <f>IF(B46&gt;"",MAX(A$4:A46)+1,"")</f>
        <v/>
      </c>
      <c r="B47" s="55"/>
      <c r="C47" s="55"/>
      <c r="D47" s="55"/>
    </row>
    <row r="48" spans="1:4" s="52" customFormat="1" ht="20.100000000000001" customHeight="1" x14ac:dyDescent="0.25">
      <c r="A48" s="51" t="str">
        <f>IF(B47&gt;"",MAX(A$4:A47)+1,"")</f>
        <v/>
      </c>
      <c r="B48" s="55"/>
      <c r="C48" s="55"/>
      <c r="D48" s="55"/>
    </row>
    <row r="49" spans="1:4" s="52" customFormat="1" ht="20.100000000000001" customHeight="1" x14ac:dyDescent="0.25">
      <c r="A49" s="51"/>
      <c r="B49" s="55"/>
      <c r="C49" s="55"/>
    </row>
    <row r="50" spans="1:4" s="52" customFormat="1" ht="20.100000000000001" customHeight="1" x14ac:dyDescent="0.25">
      <c r="A50" s="51"/>
      <c r="B50" s="55"/>
      <c r="C50" s="55"/>
    </row>
    <row r="51" spans="1:4" s="52" customFormat="1" ht="20.100000000000001" customHeight="1" x14ac:dyDescent="0.25">
      <c r="A51" s="51"/>
      <c r="B51" s="55"/>
      <c r="C51" s="55"/>
    </row>
    <row r="52" spans="1:4" s="52" customFormat="1" ht="20.100000000000001" customHeight="1" x14ac:dyDescent="0.25">
      <c r="A52" s="51"/>
      <c r="B52" s="55"/>
      <c r="C52" s="55"/>
    </row>
    <row r="53" spans="1:4" s="52" customFormat="1" ht="20.100000000000001" customHeight="1" x14ac:dyDescent="0.25">
      <c r="A53" s="51"/>
      <c r="B53" s="55"/>
      <c r="C53" s="55"/>
    </row>
    <row r="54" spans="1:4" s="53" customFormat="1" ht="20.100000000000001" customHeight="1" x14ac:dyDescent="0.25">
      <c r="A54" s="51"/>
      <c r="B54" s="54"/>
      <c r="C54" s="54"/>
      <c r="D54" s="52"/>
    </row>
    <row r="55" spans="1:4" s="53" customFormat="1" ht="20.100000000000001" customHeight="1" x14ac:dyDescent="0.25">
      <c r="A55" s="51"/>
      <c r="B55" s="54"/>
      <c r="C55" s="54"/>
    </row>
    <row r="56" spans="1:4" s="52" customFormat="1" ht="20.100000000000001" customHeight="1" x14ac:dyDescent="0.25">
      <c r="A56" s="51"/>
      <c r="B56" s="55"/>
      <c r="C56" s="55"/>
      <c r="D56" s="53"/>
    </row>
    <row r="57" spans="1:4" s="52" customFormat="1" ht="20.100000000000001" customHeight="1" x14ac:dyDescent="0.25">
      <c r="A57" s="51"/>
      <c r="B57" s="55"/>
      <c r="C57" s="55"/>
    </row>
    <row r="58" spans="1:4" s="52" customFormat="1" ht="20.100000000000001" customHeight="1" x14ac:dyDescent="0.25">
      <c r="A58" s="51"/>
      <c r="B58" s="55"/>
      <c r="C58" s="55"/>
    </row>
    <row r="59" spans="1:4" s="52" customFormat="1" ht="20.100000000000001" customHeight="1" x14ac:dyDescent="0.25">
      <c r="A59" s="51"/>
      <c r="B59" s="55"/>
      <c r="C59" s="55"/>
    </row>
    <row r="60" spans="1:4" s="52" customFormat="1" ht="20.100000000000001" customHeight="1" x14ac:dyDescent="0.25">
      <c r="A60" s="51"/>
      <c r="B60" s="55"/>
      <c r="C60" s="55"/>
    </row>
    <row r="61" spans="1:4" s="52" customFormat="1" ht="20.100000000000001" customHeight="1" x14ac:dyDescent="0.25">
      <c r="A61" s="51"/>
      <c r="B61" s="55"/>
      <c r="C61" s="55"/>
    </row>
    <row r="62" spans="1:4" s="52" customFormat="1" ht="20.100000000000001" customHeight="1" x14ac:dyDescent="0.25">
      <c r="A62" s="51"/>
      <c r="B62" s="55"/>
      <c r="C62" s="55"/>
    </row>
    <row r="63" spans="1:4" s="52" customFormat="1" ht="20.100000000000001" customHeight="1" x14ac:dyDescent="0.25">
      <c r="A63" s="51"/>
      <c r="B63" s="55"/>
      <c r="C63" s="55"/>
    </row>
    <row r="64" spans="1:4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4" s="52" customFormat="1" ht="20.100000000000001" customHeight="1" x14ac:dyDescent="0.25">
      <c r="A81" s="51"/>
      <c r="B81" s="55"/>
      <c r="C81" s="55"/>
    </row>
    <row r="82" spans="1:4" s="52" customFormat="1" ht="20.100000000000001" customHeight="1" x14ac:dyDescent="0.25">
      <c r="A82" s="51"/>
      <c r="B82" s="55"/>
      <c r="C82" s="55"/>
    </row>
    <row r="83" spans="1:4" s="52" customFormat="1" ht="20.100000000000001" customHeight="1" x14ac:dyDescent="0.25">
      <c r="A83" s="51"/>
      <c r="B83" s="55"/>
      <c r="C83" s="55"/>
    </row>
    <row r="84" spans="1:4" s="52" customFormat="1" ht="20.100000000000001" customHeight="1" x14ac:dyDescent="0.25">
      <c r="A84" s="51"/>
      <c r="B84" s="55"/>
      <c r="C84" s="55"/>
    </row>
    <row r="85" spans="1:4" s="52" customFormat="1" ht="20.100000000000001" customHeight="1" x14ac:dyDescent="0.25">
      <c r="A85" s="51"/>
      <c r="B85" s="55"/>
      <c r="C85" s="55"/>
    </row>
    <row r="86" spans="1:4" s="52" customFormat="1" ht="20.100000000000001" customHeight="1" x14ac:dyDescent="0.25">
      <c r="A86" s="51"/>
      <c r="B86" s="55"/>
      <c r="C86" s="55"/>
    </row>
    <row r="87" spans="1:4" s="52" customFormat="1" ht="20.100000000000001" customHeight="1" x14ac:dyDescent="0.25">
      <c r="A87" s="51"/>
      <c r="B87" s="55"/>
      <c r="C87" s="55"/>
    </row>
    <row r="88" spans="1:4" s="52" customFormat="1" ht="20.100000000000001" customHeight="1" x14ac:dyDescent="0.25">
      <c r="A88" s="51"/>
      <c r="B88" s="55"/>
      <c r="C88" s="55"/>
    </row>
    <row r="89" spans="1:4" s="52" customFormat="1" ht="20.100000000000001" customHeight="1" x14ac:dyDescent="0.25">
      <c r="A89" s="51"/>
      <c r="B89" s="55"/>
      <c r="C89" s="55"/>
    </row>
    <row r="90" spans="1:4" s="52" customFormat="1" ht="20.100000000000001" customHeight="1" x14ac:dyDescent="0.25">
      <c r="A90" s="51"/>
      <c r="B90" s="55"/>
      <c r="C90" s="55"/>
    </row>
    <row r="91" spans="1:4" s="52" customFormat="1" ht="20.100000000000001" customHeight="1" x14ac:dyDescent="0.25">
      <c r="A91" s="51"/>
      <c r="B91" s="55"/>
      <c r="C91" s="55"/>
    </row>
    <row r="92" spans="1:4" s="52" customFormat="1" ht="20.100000000000001" customHeight="1" x14ac:dyDescent="0.25">
      <c r="A92" s="51"/>
      <c r="B92" s="55"/>
      <c r="C92" s="55"/>
    </row>
    <row r="93" spans="1:4" s="52" customFormat="1" ht="20.100000000000001" customHeight="1" x14ac:dyDescent="0.25">
      <c r="A93" s="51"/>
      <c r="B93" s="55"/>
      <c r="C93" s="55"/>
    </row>
    <row r="94" spans="1:4" s="52" customFormat="1" ht="20.100000000000001" customHeight="1" x14ac:dyDescent="0.25">
      <c r="A94" s="51"/>
      <c r="B94" s="55"/>
      <c r="C94" s="55"/>
    </row>
    <row r="95" spans="1:4" x14ac:dyDescent="0.3">
      <c r="A95" s="51"/>
      <c r="D95" s="52"/>
    </row>
    <row r="96" spans="1:4" x14ac:dyDescent="0.3">
      <c r="A96" s="51"/>
    </row>
    <row r="97" spans="1:1" x14ac:dyDescent="0.3">
      <c r="A97" s="51"/>
    </row>
  </sheetData>
  <mergeCells count="1">
    <mergeCell ref="B4:D4"/>
  </mergeCells>
  <hyperlinks>
    <hyperlink ref="C1" location="'Competitions Dashboard'!A1" display=" COMPETITIONS DASHBOARD" xr:uid="{715F4695-6CB8-49D0-97C7-C8F54F86595B}"/>
    <hyperlink ref="D1" location="'Statistics Overview'!A1" display="STATISTICS OVERVIEW" xr:uid="{E4421318-723C-45E5-A978-CF16A216DD0A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19928-8169-4EA8-B2DE-52324B06D26A}">
  <dimension ref="A1:G92"/>
  <sheetViews>
    <sheetView showGridLines="0" zoomScaleNormal="100" workbookViewId="0">
      <pane xSplit="1" ySplit="6" topLeftCell="B14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385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128" customFormat="1" ht="20.25" customHeight="1" x14ac:dyDescent="0.3">
      <c r="A7" s="51">
        <v>2002</v>
      </c>
      <c r="B7" s="54" t="s">
        <v>176</v>
      </c>
      <c r="C7" s="195" t="s">
        <v>415</v>
      </c>
      <c r="D7" s="52" t="s">
        <v>176</v>
      </c>
      <c r="E7" s="48"/>
      <c r="F7" s="48"/>
      <c r="G7" s="48"/>
    </row>
    <row r="8" spans="1:7" s="52" customFormat="1" ht="20.100000000000001" customHeight="1" x14ac:dyDescent="0.25">
      <c r="A8" s="51">
        <v>2003</v>
      </c>
      <c r="B8" s="55" t="s">
        <v>214</v>
      </c>
      <c r="C8" s="55" t="s">
        <v>192</v>
      </c>
      <c r="D8" s="52" t="s">
        <v>214</v>
      </c>
    </row>
    <row r="9" spans="1:7" s="52" customFormat="1" ht="20.100000000000001" customHeight="1" x14ac:dyDescent="0.25">
      <c r="A9" s="51">
        <v>2004</v>
      </c>
      <c r="B9" s="55" t="s">
        <v>320</v>
      </c>
      <c r="C9" s="55"/>
    </row>
    <row r="10" spans="1:7" s="52" customFormat="1" ht="20.100000000000001" customHeight="1" x14ac:dyDescent="0.25">
      <c r="A10" s="51">
        <v>2005</v>
      </c>
      <c r="B10" s="55" t="s">
        <v>320</v>
      </c>
      <c r="C10" s="55"/>
    </row>
    <row r="11" spans="1:7" s="52" customFormat="1" ht="20.100000000000001" customHeight="1" x14ac:dyDescent="0.25">
      <c r="A11" s="51">
        <v>2006</v>
      </c>
      <c r="B11" s="55" t="s">
        <v>320</v>
      </c>
      <c r="C11" s="55"/>
    </row>
    <row r="12" spans="1:7" s="52" customFormat="1" ht="20.100000000000001" customHeight="1" x14ac:dyDescent="0.25">
      <c r="A12" s="51">
        <v>2007</v>
      </c>
      <c r="B12" s="55" t="s">
        <v>188</v>
      </c>
      <c r="C12" s="55" t="s">
        <v>172</v>
      </c>
      <c r="D12" s="52" t="s">
        <v>271</v>
      </c>
    </row>
    <row r="13" spans="1:7" s="52" customFormat="1" ht="20.100000000000001" customHeight="1" x14ac:dyDescent="0.25">
      <c r="A13" s="51">
        <v>2008</v>
      </c>
      <c r="B13" s="55" t="s">
        <v>320</v>
      </c>
      <c r="C13" s="55"/>
    </row>
    <row r="14" spans="1:7" s="52" customFormat="1" ht="20.100000000000001" customHeight="1" x14ac:dyDescent="0.25">
      <c r="A14" s="51">
        <v>2009</v>
      </c>
      <c r="B14" s="55" t="s">
        <v>205</v>
      </c>
      <c r="C14" s="55" t="s">
        <v>192</v>
      </c>
      <c r="D14" s="52" t="s">
        <v>205</v>
      </c>
    </row>
    <row r="15" spans="1:7" s="52" customFormat="1" ht="20.100000000000001" customHeight="1" x14ac:dyDescent="0.25">
      <c r="A15" s="51">
        <v>2010</v>
      </c>
      <c r="B15" s="55" t="s">
        <v>320</v>
      </c>
      <c r="C15" s="55"/>
    </row>
    <row r="16" spans="1:7" s="52" customFormat="1" ht="20.100000000000001" customHeight="1" x14ac:dyDescent="0.25">
      <c r="A16" s="51">
        <v>2011</v>
      </c>
      <c r="B16" s="55" t="s">
        <v>194</v>
      </c>
      <c r="C16" s="52" t="s">
        <v>271</v>
      </c>
      <c r="D16" s="52" t="s">
        <v>194</v>
      </c>
    </row>
    <row r="17" spans="1:4" s="52" customFormat="1" ht="20.100000000000001" customHeight="1" x14ac:dyDescent="0.25">
      <c r="A17" s="51">
        <v>2012</v>
      </c>
      <c r="B17" s="52" t="s">
        <v>320</v>
      </c>
      <c r="C17" s="55"/>
    </row>
    <row r="18" spans="1:4" s="52" customFormat="1" ht="20.100000000000001" customHeight="1" x14ac:dyDescent="0.25">
      <c r="A18" s="51">
        <v>2013</v>
      </c>
      <c r="B18" s="52" t="s">
        <v>320</v>
      </c>
      <c r="C18" s="55"/>
    </row>
    <row r="19" spans="1:4" s="52" customFormat="1" ht="20.100000000000001" customHeight="1" x14ac:dyDescent="0.25">
      <c r="A19" s="51">
        <v>2014</v>
      </c>
      <c r="B19" s="52" t="s">
        <v>320</v>
      </c>
      <c r="C19" s="55"/>
    </row>
    <row r="20" spans="1:4" s="52" customFormat="1" ht="20.100000000000001" customHeight="1" x14ac:dyDescent="0.25">
      <c r="A20" s="51">
        <v>2015</v>
      </c>
      <c r="B20" s="55" t="s">
        <v>174</v>
      </c>
      <c r="C20" s="55" t="s">
        <v>281</v>
      </c>
      <c r="D20" s="52" t="s">
        <v>174</v>
      </c>
    </row>
    <row r="21" spans="1:4" s="52" customFormat="1" ht="20.100000000000001" customHeight="1" x14ac:dyDescent="0.25">
      <c r="A21" s="51">
        <v>2016</v>
      </c>
      <c r="B21" s="55" t="s">
        <v>281</v>
      </c>
      <c r="C21" s="55" t="s">
        <v>263</v>
      </c>
      <c r="D21" s="52" t="s">
        <v>281</v>
      </c>
    </row>
    <row r="22" spans="1:4" s="52" customFormat="1" ht="20.100000000000001" customHeight="1" x14ac:dyDescent="0.25">
      <c r="A22" s="51">
        <v>2017</v>
      </c>
      <c r="B22" s="55" t="s">
        <v>320</v>
      </c>
      <c r="C22" s="55"/>
    </row>
    <row r="23" spans="1:4" s="52" customFormat="1" ht="20.100000000000001" customHeight="1" x14ac:dyDescent="0.25">
      <c r="A23" s="51">
        <v>2018</v>
      </c>
      <c r="B23" s="55" t="s">
        <v>205</v>
      </c>
      <c r="C23" s="55" t="s">
        <v>214</v>
      </c>
      <c r="D23" s="55" t="s">
        <v>205</v>
      </c>
    </row>
    <row r="24" spans="1:4" s="52" customFormat="1" ht="20.100000000000001" customHeight="1" x14ac:dyDescent="0.25">
      <c r="A24" s="51">
        <v>2019</v>
      </c>
      <c r="B24" s="55" t="s">
        <v>320</v>
      </c>
      <c r="C24" s="55"/>
      <c r="D24" s="55"/>
    </row>
    <row r="25" spans="1:4" s="52" customFormat="1" ht="20.100000000000001" customHeight="1" x14ac:dyDescent="0.25">
      <c r="A25" s="51">
        <f>IF(B24&gt;"",MAX(A$4:A24)+1,"")</f>
        <v>2020</v>
      </c>
      <c r="B25" s="55" t="s">
        <v>320</v>
      </c>
      <c r="C25" s="55"/>
      <c r="D25" s="55"/>
    </row>
    <row r="26" spans="1:4" s="52" customFormat="1" ht="20.100000000000001" customHeight="1" x14ac:dyDescent="0.25">
      <c r="A26" s="51">
        <f>IF(B25&gt;"",MAX(A$4:A25)+1,"")</f>
        <v>2021</v>
      </c>
      <c r="B26" s="55" t="s">
        <v>957</v>
      </c>
      <c r="C26" s="55"/>
      <c r="D26" s="55" t="s">
        <v>201</v>
      </c>
    </row>
    <row r="27" spans="1:4" s="52" customFormat="1" ht="20.100000000000001" customHeight="1" x14ac:dyDescent="0.25">
      <c r="A27" s="51">
        <f>IF(B26&gt;"",MAX(A$4:A26)+1,"")</f>
        <v>2022</v>
      </c>
      <c r="B27" s="55" t="s">
        <v>320</v>
      </c>
      <c r="C27" s="55"/>
      <c r="D27" s="55"/>
    </row>
    <row r="28" spans="1:4" s="52" customFormat="1" ht="20.100000000000001" customHeight="1" x14ac:dyDescent="0.25">
      <c r="A28" s="51">
        <f>IF(B27&gt;"",MAX(A$4:A27)+1,"")</f>
        <v>2023</v>
      </c>
      <c r="B28" s="55" t="s">
        <v>320</v>
      </c>
      <c r="C28" s="55"/>
      <c r="D28" s="55"/>
    </row>
    <row r="29" spans="1:4" s="52" customFormat="1" ht="20.100000000000001" customHeight="1" x14ac:dyDescent="0.25">
      <c r="A29" s="51">
        <f>IF(B28&gt;"",MAX(A$4:A28)+1,"")</f>
        <v>2024</v>
      </c>
      <c r="B29" s="55" t="s">
        <v>320</v>
      </c>
      <c r="C29" s="55"/>
      <c r="D29" s="55"/>
    </row>
    <row r="30" spans="1:4" s="52" customFormat="1" ht="20.100000000000001" customHeight="1" x14ac:dyDescent="0.25">
      <c r="A30" s="51">
        <f>IF(B29&gt;"",MAX(A$4:A29)+1,"")</f>
        <v>2025</v>
      </c>
      <c r="B30" s="55" t="s">
        <v>320</v>
      </c>
      <c r="C30" s="55"/>
      <c r="D30" s="55"/>
    </row>
    <row r="31" spans="1:4" s="52" customFormat="1" ht="20.100000000000001" customHeight="1" x14ac:dyDescent="0.25">
      <c r="A31" s="51">
        <f>IF(B30&gt;"",MAX(A$4:A30)+1,"")</f>
        <v>2026</v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IF(B31&gt;"",MAX(A$4:A31)+1,"")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IF(B32&gt;"",MAX(A$4:A32)+1,"")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IF(B33&gt;"",MAX(A$4:A33)+1,"")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IF(B34&gt;"",MAX(A$4:A34)+1,"")</f>
        <v/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IF(B35&gt;"",MAX(A$4:A35)+1,"")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IF(B36&gt;"",MAX(A$4:A36)+1,"")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IF(B37&gt;"",MAX(A$4:A37)+1,"")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IF(B38&gt;"",MAX(A$4:A38)+1,"")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IF(B39&gt;"",MAX(A$4:A39)+1,"")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IF(B40&gt;"",MAX(A$4:A40)+1,"")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IF(B41&gt;"",MAX(A$4:A41)+1,"")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IF(B42&gt;"",MAX(A$4:A42)+1,"")</f>
        <v/>
      </c>
      <c r="B43" s="55"/>
      <c r="C43" s="55"/>
      <c r="D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3" customFormat="1" ht="20.100000000000001" customHeight="1" x14ac:dyDescent="0.25">
      <c r="A52" s="51"/>
      <c r="B52" s="54"/>
      <c r="C52" s="54"/>
    </row>
    <row r="53" spans="1:3" s="53" customFormat="1" ht="20.100000000000001" customHeight="1" x14ac:dyDescent="0.25">
      <c r="A53" s="51"/>
      <c r="B53" s="54"/>
      <c r="C53" s="54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</sheetData>
  <mergeCells count="1">
    <mergeCell ref="B4:D4"/>
  </mergeCells>
  <hyperlinks>
    <hyperlink ref="C1" location="'Competitions Dashboard'!A1" display=" COMPETITIONS DASHBOARD" xr:uid="{11CE9FC1-06D1-4D4C-AEA4-F407215180E0}"/>
    <hyperlink ref="D1" location="'Statistics Overview'!A1" display="STATISTICS OVERVIEW" xr:uid="{32378E72-D2DF-4FE6-A242-99353BFC6F4B}"/>
  </hyperlink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B06BC-25BD-4816-BA54-E5F85A73D088}">
  <sheetPr>
    <pageSetUpPr fitToPage="1"/>
  </sheetPr>
  <dimension ref="A1:G97"/>
  <sheetViews>
    <sheetView showGridLines="0" zoomScaleNormal="100" workbookViewId="0">
      <pane xSplit="1" ySplit="6" topLeftCell="B32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386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128" customFormat="1" ht="20.25" customHeight="1" x14ac:dyDescent="0.3">
      <c r="A7" s="51">
        <v>1973</v>
      </c>
      <c r="B7" s="54" t="s">
        <v>186</v>
      </c>
      <c r="C7" s="195" t="s">
        <v>415</v>
      </c>
      <c r="D7" s="52" t="s">
        <v>186</v>
      </c>
      <c r="E7" s="48"/>
      <c r="F7" s="48"/>
      <c r="G7" s="48"/>
    </row>
    <row r="8" spans="1:7" s="128" customFormat="1" ht="20.25" customHeight="1" x14ac:dyDescent="0.3">
      <c r="A8" s="51">
        <v>1974</v>
      </c>
      <c r="B8" s="54" t="s">
        <v>186</v>
      </c>
      <c r="C8" s="195" t="s">
        <v>415</v>
      </c>
      <c r="D8" s="195" t="s">
        <v>415</v>
      </c>
      <c r="E8" s="48"/>
      <c r="F8" s="48"/>
      <c r="G8" s="48"/>
    </row>
    <row r="9" spans="1:7" s="128" customFormat="1" ht="20.25" customHeight="1" x14ac:dyDescent="0.3">
      <c r="A9" s="51">
        <v>1975</v>
      </c>
      <c r="B9" s="54" t="s">
        <v>260</v>
      </c>
      <c r="C9" s="195" t="s">
        <v>415</v>
      </c>
      <c r="D9" s="195" t="s">
        <v>415</v>
      </c>
      <c r="E9" s="48"/>
      <c r="F9" s="48"/>
      <c r="G9" s="48"/>
    </row>
    <row r="10" spans="1:7" s="128" customFormat="1" ht="20.25" customHeight="1" x14ac:dyDescent="0.3">
      <c r="A10" s="51">
        <v>1976</v>
      </c>
      <c r="B10" s="54" t="s">
        <v>260</v>
      </c>
      <c r="C10" s="195" t="s">
        <v>415</v>
      </c>
      <c r="D10" s="52" t="s">
        <v>260</v>
      </c>
      <c r="E10" s="48"/>
      <c r="F10" s="48"/>
      <c r="G10" s="48"/>
    </row>
    <row r="11" spans="1:7" s="128" customFormat="1" ht="20.25" customHeight="1" x14ac:dyDescent="0.3">
      <c r="A11" s="51">
        <v>1977</v>
      </c>
      <c r="B11" s="195" t="s">
        <v>415</v>
      </c>
      <c r="C11" s="195" t="s">
        <v>415</v>
      </c>
      <c r="D11" s="195" t="s">
        <v>415</v>
      </c>
      <c r="E11" s="48"/>
      <c r="F11" s="48"/>
      <c r="G11" s="48"/>
    </row>
    <row r="12" spans="1:7" s="128" customFormat="1" ht="20.100000000000001" customHeight="1" x14ac:dyDescent="0.3">
      <c r="A12" s="51">
        <v>1978</v>
      </c>
      <c r="B12" s="54" t="s">
        <v>184</v>
      </c>
      <c r="C12" s="195" t="s">
        <v>415</v>
      </c>
      <c r="D12" s="52" t="s">
        <v>184</v>
      </c>
      <c r="E12" s="48"/>
      <c r="F12" s="48"/>
      <c r="G12" s="48"/>
    </row>
    <row r="13" spans="1:7" s="52" customFormat="1" ht="20.100000000000001" customHeight="1" x14ac:dyDescent="0.25">
      <c r="A13" s="51">
        <f>IF(B12&gt;"",MAX(A$4:A12)+1,"")</f>
        <v>1979</v>
      </c>
      <c r="B13" s="195" t="s">
        <v>415</v>
      </c>
      <c r="C13" s="195" t="s">
        <v>415</v>
      </c>
      <c r="D13" s="195" t="s">
        <v>415</v>
      </c>
    </row>
    <row r="14" spans="1:7" s="52" customFormat="1" ht="20.100000000000001" customHeight="1" x14ac:dyDescent="0.25">
      <c r="A14" s="51">
        <v>1980</v>
      </c>
      <c r="B14" s="55" t="s">
        <v>174</v>
      </c>
      <c r="C14" s="195" t="s">
        <v>415</v>
      </c>
      <c r="D14" s="52" t="s">
        <v>260</v>
      </c>
    </row>
    <row r="15" spans="1:7" s="52" customFormat="1" ht="20.100000000000001" customHeight="1" x14ac:dyDescent="0.25">
      <c r="A15" s="51">
        <f>IF(B14&gt;"",MAX(A$4:A14)+1,"")</f>
        <v>1981</v>
      </c>
      <c r="B15" s="55" t="s">
        <v>192</v>
      </c>
      <c r="C15" s="195" t="s">
        <v>415</v>
      </c>
      <c r="D15" s="52" t="s">
        <v>192</v>
      </c>
    </row>
    <row r="16" spans="1:7" s="52" customFormat="1" ht="20.100000000000001" customHeight="1" x14ac:dyDescent="0.25">
      <c r="A16" s="51">
        <f>IF(B15&gt;"",MAX(A$4:A15)+1,"")</f>
        <v>1982</v>
      </c>
      <c r="B16" s="55" t="s">
        <v>194</v>
      </c>
      <c r="C16" s="195" t="s">
        <v>415</v>
      </c>
      <c r="D16" s="52" t="s">
        <v>194</v>
      </c>
    </row>
    <row r="17" spans="1:4" s="52" customFormat="1" ht="20.100000000000001" customHeight="1" x14ac:dyDescent="0.25">
      <c r="A17" s="51">
        <f>IF(B16&gt;"",MAX(A$4:A16)+1,"")</f>
        <v>1983</v>
      </c>
      <c r="B17" s="195" t="s">
        <v>415</v>
      </c>
      <c r="C17" s="195" t="s">
        <v>415</v>
      </c>
      <c r="D17" s="52" t="s">
        <v>184</v>
      </c>
    </row>
    <row r="18" spans="1:4" s="52" customFormat="1" ht="20.100000000000001" customHeight="1" x14ac:dyDescent="0.25">
      <c r="A18" s="51">
        <v>1984</v>
      </c>
      <c r="B18" s="55" t="s">
        <v>184</v>
      </c>
      <c r="C18" s="195" t="s">
        <v>415</v>
      </c>
      <c r="D18" s="52" t="s">
        <v>184</v>
      </c>
    </row>
    <row r="19" spans="1:4" s="52" customFormat="1" ht="20.100000000000001" customHeight="1" x14ac:dyDescent="0.25">
      <c r="A19" s="51">
        <f>IF(B18&gt;"",MAX(A$4:A18)+1,"")</f>
        <v>1985</v>
      </c>
      <c r="B19" s="55" t="s">
        <v>184</v>
      </c>
      <c r="C19" s="195" t="s">
        <v>415</v>
      </c>
      <c r="D19" s="52" t="s">
        <v>184</v>
      </c>
    </row>
    <row r="20" spans="1:4" s="52" customFormat="1" ht="20.100000000000001" customHeight="1" x14ac:dyDescent="0.25">
      <c r="A20" s="51">
        <f>IF(B19&gt;"",MAX(A$4:A19)+1,"")</f>
        <v>1986</v>
      </c>
      <c r="B20" s="55" t="s">
        <v>174</v>
      </c>
      <c r="C20" s="195" t="s">
        <v>415</v>
      </c>
      <c r="D20" s="52" t="s">
        <v>174</v>
      </c>
    </row>
    <row r="21" spans="1:4" s="52" customFormat="1" ht="20.100000000000001" customHeight="1" x14ac:dyDescent="0.25">
      <c r="A21" s="51">
        <f>IF(B20&gt;"",MAX(A$4:A20)+1,"")</f>
        <v>1987</v>
      </c>
      <c r="B21" s="55" t="s">
        <v>249</v>
      </c>
      <c r="C21" s="52" t="s">
        <v>262</v>
      </c>
      <c r="D21" s="52" t="s">
        <v>196</v>
      </c>
    </row>
    <row r="22" spans="1:4" s="52" customFormat="1" ht="20.100000000000001" customHeight="1" x14ac:dyDescent="0.25">
      <c r="A22" s="51"/>
      <c r="B22" s="52" t="s">
        <v>328</v>
      </c>
      <c r="C22" s="55"/>
    </row>
    <row r="23" spans="1:4" s="52" customFormat="1" ht="20.100000000000001" customHeight="1" x14ac:dyDescent="0.25">
      <c r="A23" s="51">
        <f>IF(B22&gt;"",MAX(A$4:A22)+1,"")</f>
        <v>1988</v>
      </c>
      <c r="B23" s="52" t="s">
        <v>184</v>
      </c>
      <c r="C23" s="195" t="s">
        <v>415</v>
      </c>
      <c r="D23" s="52" t="s">
        <v>184</v>
      </c>
    </row>
    <row r="24" spans="1:4" s="52" customFormat="1" ht="20.100000000000001" customHeight="1" x14ac:dyDescent="0.25">
      <c r="A24" s="51">
        <f>IF(B23&gt;"",MAX(A$4:A23)+1,"")</f>
        <v>1989</v>
      </c>
      <c r="B24" s="52" t="s">
        <v>184</v>
      </c>
      <c r="C24" s="195" t="s">
        <v>415</v>
      </c>
      <c r="D24" s="52" t="s">
        <v>184</v>
      </c>
    </row>
    <row r="25" spans="1:4" s="52" customFormat="1" ht="20.100000000000001" customHeight="1" x14ac:dyDescent="0.25">
      <c r="A25" s="51">
        <f>IF(B24&gt;"",MAX(A$4:A24)+1,"")</f>
        <v>1990</v>
      </c>
      <c r="B25" s="55" t="s">
        <v>328</v>
      </c>
      <c r="C25" s="55" t="s">
        <v>262</v>
      </c>
      <c r="D25" s="52" t="s">
        <v>184</v>
      </c>
    </row>
    <row r="26" spans="1:4" s="52" customFormat="1" ht="20.100000000000001" customHeight="1" x14ac:dyDescent="0.25">
      <c r="A26" s="51"/>
      <c r="B26" s="55" t="s">
        <v>325</v>
      </c>
      <c r="C26" s="55"/>
    </row>
    <row r="27" spans="1:4" s="52" customFormat="1" ht="20.100000000000001" customHeight="1" x14ac:dyDescent="0.25">
      <c r="A27" s="51">
        <f>IF(B26&gt;"",MAX(A$4:A26)+1,"")</f>
        <v>1991</v>
      </c>
      <c r="B27" s="55" t="s">
        <v>337</v>
      </c>
      <c r="C27" s="55" t="s">
        <v>262</v>
      </c>
      <c r="D27" s="52" t="s">
        <v>184</v>
      </c>
    </row>
    <row r="28" spans="1:4" s="52" customFormat="1" ht="20.100000000000001" customHeight="1" x14ac:dyDescent="0.25">
      <c r="A28" s="51"/>
      <c r="B28" s="55" t="s">
        <v>253</v>
      </c>
      <c r="C28" s="55"/>
      <c r="D28" s="55"/>
    </row>
    <row r="29" spans="1:4" s="52" customFormat="1" ht="20.100000000000001" customHeight="1" x14ac:dyDescent="0.25">
      <c r="A29" s="51">
        <f>IF(B28&gt;"",MAX(A$4:A28)+1,"")</f>
        <v>1992</v>
      </c>
      <c r="B29" s="55" t="s">
        <v>192</v>
      </c>
      <c r="C29" s="195" t="s">
        <v>415</v>
      </c>
      <c r="D29" s="55" t="s">
        <v>192</v>
      </c>
    </row>
    <row r="30" spans="1:4" s="52" customFormat="1" ht="20.100000000000001" customHeight="1" x14ac:dyDescent="0.25">
      <c r="A30" s="51">
        <f>IF(B29&gt;"",MAX(A$4:A29)+1,"")</f>
        <v>1993</v>
      </c>
      <c r="B30" s="55" t="s">
        <v>184</v>
      </c>
      <c r="C30" s="195" t="s">
        <v>415</v>
      </c>
      <c r="D30" s="52" t="s">
        <v>184</v>
      </c>
    </row>
    <row r="31" spans="1:4" s="52" customFormat="1" ht="20.100000000000001" customHeight="1" x14ac:dyDescent="0.25">
      <c r="A31" s="51">
        <f>IF(B30&gt;"",MAX(A$4:A30)+1,"")</f>
        <v>1994</v>
      </c>
      <c r="B31" s="55" t="s">
        <v>184</v>
      </c>
      <c r="C31" s="195" t="s">
        <v>415</v>
      </c>
      <c r="D31" s="55" t="s">
        <v>192</v>
      </c>
    </row>
    <row r="32" spans="1:4" s="52" customFormat="1" ht="20.100000000000001" customHeight="1" x14ac:dyDescent="0.25">
      <c r="A32" s="51">
        <f>IF(B31&gt;"",MAX(A$4:A31)+1,"")</f>
        <v>1995</v>
      </c>
      <c r="B32" s="55" t="s">
        <v>192</v>
      </c>
      <c r="C32" s="195" t="s">
        <v>415</v>
      </c>
      <c r="D32" s="55" t="s">
        <v>192</v>
      </c>
    </row>
    <row r="33" spans="1:4" s="52" customFormat="1" ht="20.100000000000001" customHeight="1" x14ac:dyDescent="0.25">
      <c r="A33" s="51">
        <f>IF(B32&gt;"",MAX(A$4:A32)+1,"")</f>
        <v>1996</v>
      </c>
      <c r="B33" s="55" t="s">
        <v>172</v>
      </c>
      <c r="C33" s="195" t="s">
        <v>415</v>
      </c>
      <c r="D33" s="55" t="s">
        <v>184</v>
      </c>
    </row>
    <row r="34" spans="1:4" s="52" customFormat="1" ht="20.100000000000001" customHeight="1" x14ac:dyDescent="0.25">
      <c r="A34" s="51">
        <f>IF(B33&gt;"",MAX(A$4:A33)+1,"")</f>
        <v>1997</v>
      </c>
      <c r="B34" s="55" t="s">
        <v>253</v>
      </c>
      <c r="C34" s="55" t="s">
        <v>262</v>
      </c>
      <c r="D34" s="55" t="s">
        <v>192</v>
      </c>
    </row>
    <row r="35" spans="1:4" s="52" customFormat="1" ht="20.100000000000001" customHeight="1" x14ac:dyDescent="0.25">
      <c r="A35" s="51"/>
      <c r="B35" s="55" t="s">
        <v>349</v>
      </c>
      <c r="C35" s="55"/>
      <c r="D35" s="55"/>
    </row>
    <row r="36" spans="1:4" s="52" customFormat="1" ht="20.100000000000001" customHeight="1" x14ac:dyDescent="0.25">
      <c r="A36" s="51">
        <f>IF(B35&gt;"",MAX(A$4:A35)+1,"")</f>
        <v>1998</v>
      </c>
      <c r="B36" s="55" t="s">
        <v>172</v>
      </c>
      <c r="C36" s="195" t="s">
        <v>415</v>
      </c>
      <c r="D36" s="55" t="s">
        <v>172</v>
      </c>
    </row>
    <row r="37" spans="1:4" s="52" customFormat="1" ht="20.100000000000001" customHeight="1" x14ac:dyDescent="0.25">
      <c r="A37" s="51">
        <f>IF(B36&gt;"",MAX(A$4:A36)+1,"")</f>
        <v>1999</v>
      </c>
      <c r="B37" s="55" t="s">
        <v>192</v>
      </c>
      <c r="C37" s="195" t="s">
        <v>415</v>
      </c>
      <c r="D37" s="55" t="s">
        <v>192</v>
      </c>
    </row>
    <row r="38" spans="1:4" s="52" customFormat="1" ht="20.100000000000001" customHeight="1" x14ac:dyDescent="0.25">
      <c r="A38" s="51">
        <f>IF(B37&gt;"",MAX(A$4:A37)+1,"")</f>
        <v>2000</v>
      </c>
      <c r="B38" s="55" t="s">
        <v>387</v>
      </c>
      <c r="C38" s="55" t="s">
        <v>262</v>
      </c>
      <c r="D38" s="55" t="s">
        <v>188</v>
      </c>
    </row>
    <row r="39" spans="1:4" s="52" customFormat="1" ht="20.100000000000001" customHeight="1" x14ac:dyDescent="0.25">
      <c r="A39" s="51"/>
      <c r="B39" s="55" t="s">
        <v>333</v>
      </c>
      <c r="C39" s="55"/>
      <c r="D39" s="55"/>
    </row>
    <row r="40" spans="1:4" s="52" customFormat="1" ht="20.100000000000001" customHeight="1" x14ac:dyDescent="0.25">
      <c r="A40" s="51">
        <f>IF(B39&gt;"",MAX(A$4:A39)+1,"")</f>
        <v>2001</v>
      </c>
      <c r="B40" s="55" t="s">
        <v>388</v>
      </c>
      <c r="C40" s="195" t="s">
        <v>415</v>
      </c>
      <c r="D40" s="55" t="s">
        <v>388</v>
      </c>
    </row>
    <row r="41" spans="1:4" s="52" customFormat="1" ht="20.100000000000001" customHeight="1" x14ac:dyDescent="0.25">
      <c r="A41" s="51">
        <f>IF(B40&gt;"",MAX(A$4:A40)+1,"")</f>
        <v>2002</v>
      </c>
      <c r="B41" s="55" t="s">
        <v>190</v>
      </c>
      <c r="C41" s="195" t="s">
        <v>415</v>
      </c>
      <c r="D41" s="55" t="s">
        <v>192</v>
      </c>
    </row>
    <row r="42" spans="1:4" s="52" customFormat="1" ht="20.100000000000001" customHeight="1" x14ac:dyDescent="0.25">
      <c r="A42" s="51">
        <f>IF(B41&gt;"",MAX(A$4:A41)+1,"")</f>
        <v>2003</v>
      </c>
      <c r="B42" s="55" t="s">
        <v>249</v>
      </c>
      <c r="C42" s="55" t="s">
        <v>262</v>
      </c>
      <c r="D42" s="55" t="s">
        <v>194</v>
      </c>
    </row>
    <row r="43" spans="1:4" s="52" customFormat="1" ht="20.100000000000001" customHeight="1" x14ac:dyDescent="0.25">
      <c r="A43" s="51"/>
      <c r="B43" s="55" t="s">
        <v>253</v>
      </c>
      <c r="C43" s="55"/>
      <c r="D43" s="55"/>
    </row>
    <row r="44" spans="1:4" s="52" customFormat="1" ht="20.100000000000001" customHeight="1" x14ac:dyDescent="0.25">
      <c r="A44" s="51">
        <f>IF(B43&gt;"",MAX(A$4:A43)+1,"")</f>
        <v>2004</v>
      </c>
      <c r="B44" s="55" t="s">
        <v>192</v>
      </c>
      <c r="C44" s="195" t="s">
        <v>415</v>
      </c>
      <c r="D44" s="55" t="s">
        <v>192</v>
      </c>
    </row>
    <row r="45" spans="1:4" s="52" customFormat="1" ht="20.100000000000001" customHeight="1" x14ac:dyDescent="0.25">
      <c r="A45" s="51">
        <f>IF(B44&gt;"",MAX(A$4:A44)+1,"")</f>
        <v>2005</v>
      </c>
      <c r="B45" s="55" t="s">
        <v>178</v>
      </c>
      <c r="C45" s="195" t="s">
        <v>415</v>
      </c>
      <c r="D45" s="55" t="s">
        <v>178</v>
      </c>
    </row>
    <row r="46" spans="1:4" s="52" customFormat="1" ht="20.100000000000001" customHeight="1" x14ac:dyDescent="0.25">
      <c r="A46" s="51">
        <f>IF(B45&gt;"",MAX(A$4:A45)+1,"")</f>
        <v>2006</v>
      </c>
      <c r="B46" s="55" t="s">
        <v>333</v>
      </c>
      <c r="C46" s="55" t="s">
        <v>262</v>
      </c>
      <c r="D46" s="55" t="s">
        <v>205</v>
      </c>
    </row>
    <row r="47" spans="1:4" s="52" customFormat="1" ht="20.100000000000001" customHeight="1" x14ac:dyDescent="0.25">
      <c r="A47" s="51"/>
      <c r="B47" s="55" t="s">
        <v>378</v>
      </c>
      <c r="C47" s="55"/>
      <c r="D47" s="55"/>
    </row>
    <row r="48" spans="1:4" s="52" customFormat="1" ht="20.100000000000001" customHeight="1" x14ac:dyDescent="0.25">
      <c r="A48" s="51">
        <f>IF(B47&gt;"",MAX(A$4:A47)+1,"")</f>
        <v>2007</v>
      </c>
      <c r="B48" s="55" t="s">
        <v>192</v>
      </c>
      <c r="C48" s="195" t="s">
        <v>415</v>
      </c>
      <c r="D48" s="55" t="s">
        <v>178</v>
      </c>
    </row>
    <row r="49" spans="1:4" s="52" customFormat="1" ht="20.100000000000001" customHeight="1" x14ac:dyDescent="0.25">
      <c r="A49" s="51">
        <f>IF(B48&gt;"",MAX(A$4:A48)+1,"")</f>
        <v>2008</v>
      </c>
      <c r="B49" s="55" t="s">
        <v>196</v>
      </c>
      <c r="C49" s="195" t="s">
        <v>415</v>
      </c>
      <c r="D49" s="55" t="s">
        <v>196</v>
      </c>
    </row>
    <row r="50" spans="1:4" s="52" customFormat="1" ht="20.100000000000001" customHeight="1" x14ac:dyDescent="0.25">
      <c r="A50" s="51">
        <f>IF(B49&gt;"",MAX(A$4:A49)+1,"")</f>
        <v>2009</v>
      </c>
      <c r="B50" s="55" t="s">
        <v>190</v>
      </c>
      <c r="C50" s="195" t="s">
        <v>415</v>
      </c>
      <c r="D50" s="52" t="s">
        <v>190</v>
      </c>
    </row>
    <row r="51" spans="1:4" s="52" customFormat="1" ht="20.100000000000001" customHeight="1" x14ac:dyDescent="0.25">
      <c r="A51" s="51">
        <f>IF(B50&gt;"",MAX(A$4:A50)+1,"")</f>
        <v>2010</v>
      </c>
      <c r="B51" s="55" t="s">
        <v>190</v>
      </c>
      <c r="C51" s="195" t="s">
        <v>415</v>
      </c>
      <c r="D51" s="52" t="s">
        <v>178</v>
      </c>
    </row>
    <row r="52" spans="1:4" s="52" customFormat="1" ht="20.100000000000001" customHeight="1" x14ac:dyDescent="0.25">
      <c r="A52" s="51">
        <f>IF(B51&gt;"",MAX(A$4:A51)+1,"")</f>
        <v>2011</v>
      </c>
      <c r="B52" s="317" t="s">
        <v>389</v>
      </c>
      <c r="C52" s="317"/>
      <c r="D52" s="317"/>
    </row>
    <row r="53" spans="1:4" s="52" customFormat="1" ht="20.100000000000001" customHeight="1" x14ac:dyDescent="0.25">
      <c r="A53" s="51"/>
      <c r="B53" s="55"/>
      <c r="C53" s="55"/>
    </row>
    <row r="54" spans="1:4" s="52" customFormat="1" ht="20.100000000000001" customHeight="1" x14ac:dyDescent="0.25">
      <c r="A54" s="51" t="str">
        <f>IF(B53&gt;"",MAX(A$4:A53)+1,"")</f>
        <v/>
      </c>
      <c r="B54" s="55"/>
      <c r="C54" s="55"/>
    </row>
    <row r="55" spans="1:4" s="52" customFormat="1" ht="20.100000000000001" customHeight="1" x14ac:dyDescent="0.25">
      <c r="A55" s="51"/>
      <c r="B55" s="55"/>
      <c r="C55" s="55"/>
    </row>
    <row r="56" spans="1:4" s="52" customFormat="1" ht="20.100000000000001" customHeight="1" x14ac:dyDescent="0.25">
      <c r="A56" s="51"/>
      <c r="B56" s="55"/>
      <c r="C56" s="55"/>
    </row>
    <row r="57" spans="1:4" s="53" customFormat="1" ht="20.100000000000001" customHeight="1" x14ac:dyDescent="0.25">
      <c r="A57" s="51"/>
      <c r="B57" s="54"/>
      <c r="C57" s="54"/>
    </row>
    <row r="58" spans="1:4" s="53" customFormat="1" ht="20.100000000000001" customHeight="1" x14ac:dyDescent="0.25">
      <c r="A58" s="51"/>
      <c r="B58" s="54"/>
      <c r="C58" s="54"/>
    </row>
    <row r="59" spans="1:4" s="52" customFormat="1" ht="20.100000000000001" customHeight="1" x14ac:dyDescent="0.25">
      <c r="A59" s="51"/>
      <c r="B59" s="55"/>
      <c r="C59" s="55"/>
    </row>
    <row r="60" spans="1:4" s="52" customFormat="1" ht="20.100000000000001" customHeight="1" x14ac:dyDescent="0.25">
      <c r="A60" s="51"/>
      <c r="B60" s="55"/>
      <c r="C60" s="55"/>
    </row>
    <row r="61" spans="1:4" s="52" customFormat="1" ht="20.100000000000001" customHeight="1" x14ac:dyDescent="0.25">
      <c r="A61" s="51"/>
      <c r="B61" s="55"/>
      <c r="C61" s="55"/>
    </row>
    <row r="62" spans="1:4" s="52" customFormat="1" ht="20.100000000000001" customHeight="1" x14ac:dyDescent="0.25">
      <c r="A62" s="51"/>
      <c r="B62" s="55"/>
      <c r="C62" s="55"/>
    </row>
    <row r="63" spans="1:4" s="52" customFormat="1" ht="20.100000000000001" customHeight="1" x14ac:dyDescent="0.25">
      <c r="A63" s="51"/>
      <c r="B63" s="55"/>
      <c r="C63" s="55"/>
    </row>
    <row r="64" spans="1:4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  <row r="93" spans="1:3" s="52" customFormat="1" ht="20.100000000000001" customHeight="1" x14ac:dyDescent="0.25">
      <c r="A93" s="51"/>
      <c r="B93" s="55"/>
      <c r="C93" s="55"/>
    </row>
    <row r="94" spans="1:3" s="52" customFormat="1" ht="20.100000000000001" customHeight="1" x14ac:dyDescent="0.25">
      <c r="A94" s="51"/>
      <c r="B94" s="55"/>
      <c r="C94" s="55"/>
    </row>
    <row r="95" spans="1:3" s="52" customFormat="1" ht="20.100000000000001" customHeight="1" x14ac:dyDescent="0.25">
      <c r="A95" s="51"/>
      <c r="B95" s="55"/>
      <c r="C95" s="55"/>
    </row>
    <row r="96" spans="1:3" s="52" customFormat="1" ht="20.100000000000001" customHeight="1" x14ac:dyDescent="0.25">
      <c r="A96" s="51"/>
      <c r="B96" s="55"/>
      <c r="C96" s="55"/>
    </row>
    <row r="97" spans="1:3" s="52" customFormat="1" ht="20.100000000000001" customHeight="1" x14ac:dyDescent="0.25">
      <c r="A97" s="51"/>
      <c r="B97" s="55"/>
      <c r="C97" s="55"/>
    </row>
  </sheetData>
  <mergeCells count="2">
    <mergeCell ref="B4:D4"/>
    <mergeCell ref="B52:D52"/>
  </mergeCells>
  <hyperlinks>
    <hyperlink ref="C1" location="'Competitions Dashboard'!A1" display=" COMPETITIONS DASHBOARD" xr:uid="{27CE3A30-ADD5-41A1-B59E-00206E381EB2}"/>
    <hyperlink ref="D1" location="'Statistics Overview'!A1" display="STATISTICS OVERVIEW" xr:uid="{858B2382-D3E7-4E7B-AFC6-10D5B80DE7EF}"/>
  </hyperlinks>
  <pageMargins left="0.70866141732283472" right="0.70866141732283472" top="0.74803149606299213" bottom="0.74803149606299213" header="0.31496062992125984" footer="0.31496062992125984"/>
  <pageSetup scale="89" fitToHeight="0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A2660-422C-4BC3-A786-5A844150BD51}">
  <sheetPr>
    <pageSetUpPr fitToPage="1"/>
  </sheetPr>
  <dimension ref="A1:G98"/>
  <sheetViews>
    <sheetView showGridLines="0" zoomScaleNormal="100" workbookViewId="0">
      <pane xSplit="1" ySplit="6" topLeftCell="B32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390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135" customFormat="1" ht="20.25" customHeight="1" x14ac:dyDescent="0.25">
      <c r="A7" s="51">
        <v>1973</v>
      </c>
      <c r="B7" s="54" t="s">
        <v>184</v>
      </c>
      <c r="C7" s="195" t="s">
        <v>415</v>
      </c>
      <c r="D7" s="52" t="s">
        <v>260</v>
      </c>
      <c r="E7" s="52"/>
      <c r="F7" s="52"/>
      <c r="G7" s="52"/>
    </row>
    <row r="8" spans="1:7" s="135" customFormat="1" ht="20.25" customHeight="1" x14ac:dyDescent="0.25">
      <c r="A8" s="51">
        <v>1974</v>
      </c>
      <c r="B8" s="54" t="s">
        <v>174</v>
      </c>
      <c r="C8" s="195" t="s">
        <v>415</v>
      </c>
      <c r="D8" s="195" t="s">
        <v>415</v>
      </c>
      <c r="E8" s="52"/>
      <c r="F8" s="52"/>
      <c r="G8" s="52"/>
    </row>
    <row r="9" spans="1:7" s="135" customFormat="1" ht="20.25" customHeight="1" x14ac:dyDescent="0.25">
      <c r="A9" s="51">
        <v>1975</v>
      </c>
      <c r="B9" s="195" t="s">
        <v>415</v>
      </c>
      <c r="C9" s="195" t="s">
        <v>415</v>
      </c>
      <c r="D9" s="195" t="s">
        <v>415</v>
      </c>
      <c r="E9" s="52"/>
      <c r="F9" s="52"/>
      <c r="G9" s="52"/>
    </row>
    <row r="10" spans="1:7" s="135" customFormat="1" ht="20.25" customHeight="1" x14ac:dyDescent="0.25">
      <c r="A10" s="51">
        <v>1976</v>
      </c>
      <c r="B10" s="195" t="s">
        <v>415</v>
      </c>
      <c r="C10" s="195" t="s">
        <v>415</v>
      </c>
      <c r="D10" s="52" t="s">
        <v>172</v>
      </c>
      <c r="E10" s="52"/>
      <c r="F10" s="52"/>
      <c r="G10" s="52"/>
    </row>
    <row r="11" spans="1:7" s="135" customFormat="1" ht="20.25" customHeight="1" x14ac:dyDescent="0.25">
      <c r="A11" s="51">
        <v>1977</v>
      </c>
      <c r="B11" s="195" t="s">
        <v>415</v>
      </c>
      <c r="C11" s="195" t="s">
        <v>415</v>
      </c>
      <c r="D11" s="195" t="s">
        <v>415</v>
      </c>
      <c r="E11" s="52"/>
      <c r="F11" s="52"/>
      <c r="G11" s="52"/>
    </row>
    <row r="12" spans="1:7" s="135" customFormat="1" ht="20.100000000000001" customHeight="1" x14ac:dyDescent="0.25">
      <c r="A12" s="51">
        <v>1978</v>
      </c>
      <c r="B12" s="54" t="s">
        <v>190</v>
      </c>
      <c r="C12" s="195" t="s">
        <v>415</v>
      </c>
      <c r="D12" s="52" t="s">
        <v>190</v>
      </c>
      <c r="E12" s="52"/>
      <c r="F12" s="52"/>
      <c r="G12" s="52"/>
    </row>
    <row r="13" spans="1:7" s="52" customFormat="1" ht="20.100000000000001" customHeight="1" x14ac:dyDescent="0.25">
      <c r="A13" s="51">
        <f>IF(B12&gt;"",MAX(A$4:A12)+1,"")</f>
        <v>1979</v>
      </c>
      <c r="B13" s="55" t="s">
        <v>172</v>
      </c>
      <c r="C13" s="195" t="s">
        <v>415</v>
      </c>
      <c r="D13" s="52" t="s">
        <v>172</v>
      </c>
    </row>
    <row r="14" spans="1:7" s="52" customFormat="1" ht="20.100000000000001" customHeight="1" x14ac:dyDescent="0.25">
      <c r="A14" s="51">
        <f>IF(B13&gt;"",MAX(A$4:A13)+1,"")</f>
        <v>1980</v>
      </c>
      <c r="B14" s="195" t="s">
        <v>415</v>
      </c>
      <c r="C14" s="195" t="s">
        <v>415</v>
      </c>
      <c r="D14" s="195" t="s">
        <v>415</v>
      </c>
    </row>
    <row r="15" spans="1:7" s="52" customFormat="1" ht="20.100000000000001" customHeight="1" x14ac:dyDescent="0.25">
      <c r="A15" s="51">
        <v>1981</v>
      </c>
      <c r="B15" s="55" t="s">
        <v>174</v>
      </c>
      <c r="C15" s="195" t="s">
        <v>415</v>
      </c>
      <c r="D15" s="195" t="s">
        <v>415</v>
      </c>
    </row>
    <row r="16" spans="1:7" s="52" customFormat="1" ht="20.100000000000001" customHeight="1" x14ac:dyDescent="0.25">
      <c r="A16" s="51">
        <v>1982</v>
      </c>
      <c r="B16" s="55" t="s">
        <v>205</v>
      </c>
      <c r="C16" s="195" t="s">
        <v>415</v>
      </c>
      <c r="D16" s="195" t="s">
        <v>415</v>
      </c>
    </row>
    <row r="17" spans="1:4" s="52" customFormat="1" ht="20.100000000000001" customHeight="1" x14ac:dyDescent="0.25">
      <c r="A17" s="51">
        <f>IF(B16&gt;"",MAX(A$4:A16)+1,"")</f>
        <v>1983</v>
      </c>
      <c r="B17" s="55" t="s">
        <v>172</v>
      </c>
      <c r="C17" s="195" t="s">
        <v>415</v>
      </c>
      <c r="D17" s="52" t="s">
        <v>214</v>
      </c>
    </row>
    <row r="18" spans="1:4" s="52" customFormat="1" ht="20.100000000000001" customHeight="1" x14ac:dyDescent="0.25">
      <c r="A18" s="51">
        <f>IF(B17&gt;"",MAX(A$4:A17)+1,"")</f>
        <v>1984</v>
      </c>
      <c r="B18" s="55" t="s">
        <v>194</v>
      </c>
      <c r="C18" s="195" t="s">
        <v>415</v>
      </c>
      <c r="D18" s="52" t="s">
        <v>194</v>
      </c>
    </row>
    <row r="19" spans="1:4" s="52" customFormat="1" ht="20.100000000000001" customHeight="1" x14ac:dyDescent="0.25">
      <c r="A19" s="51">
        <f>IF(B18&gt;"",MAX(A$4:A18)+1,"")</f>
        <v>1985</v>
      </c>
      <c r="B19" s="55" t="s">
        <v>174</v>
      </c>
      <c r="C19" s="195" t="s">
        <v>415</v>
      </c>
      <c r="D19" s="52" t="s">
        <v>174</v>
      </c>
    </row>
    <row r="20" spans="1:4" s="52" customFormat="1" ht="20.100000000000001" customHeight="1" x14ac:dyDescent="0.25">
      <c r="A20" s="51">
        <f>IF(B19&gt;"",MAX(A$4:A19)+1,"")</f>
        <v>1986</v>
      </c>
      <c r="B20" s="55" t="s">
        <v>349</v>
      </c>
      <c r="C20" s="55" t="s">
        <v>262</v>
      </c>
      <c r="D20" s="52" t="s">
        <v>174</v>
      </c>
    </row>
    <row r="21" spans="1:4" s="52" customFormat="1" ht="20.100000000000001" customHeight="1" x14ac:dyDescent="0.25">
      <c r="A21" s="51"/>
      <c r="B21" s="55" t="s">
        <v>253</v>
      </c>
    </row>
    <row r="22" spans="1:4" s="52" customFormat="1" ht="20.100000000000001" customHeight="1" x14ac:dyDescent="0.25">
      <c r="A22" s="51">
        <f>IF(B21&gt;"",MAX(A$4:A21)+1,"")</f>
        <v>1987</v>
      </c>
      <c r="B22" s="52" t="s">
        <v>249</v>
      </c>
      <c r="C22" s="55" t="s">
        <v>262</v>
      </c>
      <c r="D22" s="52" t="s">
        <v>194</v>
      </c>
    </row>
    <row r="23" spans="1:4" s="52" customFormat="1" ht="20.100000000000001" customHeight="1" x14ac:dyDescent="0.25">
      <c r="A23" s="51"/>
      <c r="B23" s="52" t="s">
        <v>328</v>
      </c>
      <c r="C23" s="55"/>
    </row>
    <row r="24" spans="1:4" s="52" customFormat="1" ht="20.100000000000001" customHeight="1" x14ac:dyDescent="0.25">
      <c r="A24" s="51">
        <f>IF(B23&gt;"",MAX(A$4:A23)+1,"")</f>
        <v>1988</v>
      </c>
      <c r="B24" s="52" t="s">
        <v>214</v>
      </c>
      <c r="C24" s="195" t="s">
        <v>415</v>
      </c>
      <c r="D24" s="52" t="s">
        <v>214</v>
      </c>
    </row>
    <row r="25" spans="1:4" s="52" customFormat="1" ht="20.100000000000001" customHeight="1" x14ac:dyDescent="0.25">
      <c r="A25" s="51">
        <f>IF(B24&gt;"",MAX(A$4:A24)+1,"")</f>
        <v>1989</v>
      </c>
      <c r="B25" s="55" t="s">
        <v>205</v>
      </c>
      <c r="C25" s="195" t="s">
        <v>415</v>
      </c>
      <c r="D25" s="52" t="s">
        <v>190</v>
      </c>
    </row>
    <row r="26" spans="1:4" s="52" customFormat="1" ht="20.100000000000001" customHeight="1" x14ac:dyDescent="0.25">
      <c r="A26" s="51">
        <f>IF(B25&gt;"",MAX(A$4:A25)+1,"")</f>
        <v>1990</v>
      </c>
      <c r="B26" s="55" t="s">
        <v>194</v>
      </c>
      <c r="C26" s="195" t="s">
        <v>415</v>
      </c>
      <c r="D26" s="52" t="s">
        <v>194</v>
      </c>
    </row>
    <row r="27" spans="1:4" s="52" customFormat="1" ht="20.100000000000001" customHeight="1" x14ac:dyDescent="0.25">
      <c r="A27" s="51">
        <f>IF(B26&gt;"",MAX(A$4:A26)+1,"")</f>
        <v>1991</v>
      </c>
      <c r="B27" s="55" t="s">
        <v>214</v>
      </c>
      <c r="C27" s="195" t="s">
        <v>415</v>
      </c>
      <c r="D27" s="52" t="s">
        <v>214</v>
      </c>
    </row>
    <row r="28" spans="1:4" s="52" customFormat="1" ht="20.100000000000001" customHeight="1" x14ac:dyDescent="0.25">
      <c r="A28" s="51">
        <f>IF(B27&gt;"",MAX(A$4:A27)+1,"")</f>
        <v>1992</v>
      </c>
      <c r="B28" s="55" t="s">
        <v>190</v>
      </c>
      <c r="D28" s="55" t="s">
        <v>190</v>
      </c>
    </row>
    <row r="29" spans="1:4" s="52" customFormat="1" ht="20.100000000000001" customHeight="1" x14ac:dyDescent="0.25">
      <c r="A29" s="51">
        <f>IF(B28&gt;"",MAX(A$4:A28)+1,"")</f>
        <v>1993</v>
      </c>
      <c r="B29" s="55" t="s">
        <v>349</v>
      </c>
      <c r="C29" s="55" t="s">
        <v>262</v>
      </c>
      <c r="D29" s="55" t="s">
        <v>174</v>
      </c>
    </row>
    <row r="30" spans="1:4" s="52" customFormat="1" ht="20.100000000000001" customHeight="1" x14ac:dyDescent="0.25">
      <c r="A30" s="51"/>
      <c r="B30" s="55" t="s">
        <v>328</v>
      </c>
      <c r="C30" s="55"/>
      <c r="D30" s="55"/>
    </row>
    <row r="31" spans="1:4" s="52" customFormat="1" ht="20.100000000000001" customHeight="1" x14ac:dyDescent="0.25">
      <c r="A31" s="51">
        <f>IF(B30&gt;"",MAX(A$4:A30)+1,"")</f>
        <v>1994</v>
      </c>
      <c r="B31" s="55" t="s">
        <v>253</v>
      </c>
      <c r="C31" s="55" t="s">
        <v>262</v>
      </c>
      <c r="D31" s="55" t="s">
        <v>192</v>
      </c>
    </row>
    <row r="32" spans="1:4" s="52" customFormat="1" ht="20.100000000000001" customHeight="1" x14ac:dyDescent="0.25">
      <c r="A32" s="51"/>
      <c r="B32" s="55" t="s">
        <v>252</v>
      </c>
      <c r="C32" s="55"/>
      <c r="D32" s="55"/>
    </row>
    <row r="33" spans="1:4" s="52" customFormat="1" ht="20.100000000000001" customHeight="1" x14ac:dyDescent="0.25">
      <c r="A33" s="51">
        <f>IF(B32&gt;"",MAX(A$4:A32)+1,"")</f>
        <v>1995</v>
      </c>
      <c r="B33" s="55" t="s">
        <v>196</v>
      </c>
      <c r="C33" s="55" t="s">
        <v>192</v>
      </c>
      <c r="D33" s="55" t="s">
        <v>192</v>
      </c>
    </row>
    <row r="34" spans="1:4" s="52" customFormat="1" ht="20.100000000000001" customHeight="1" x14ac:dyDescent="0.25">
      <c r="A34" s="51">
        <f>IF(B33&gt;"",MAX(A$4:A33)+1,"")</f>
        <v>1996</v>
      </c>
      <c r="B34" s="55" t="s">
        <v>196</v>
      </c>
      <c r="C34" s="195" t="s">
        <v>415</v>
      </c>
      <c r="D34" s="55" t="s">
        <v>184</v>
      </c>
    </row>
    <row r="35" spans="1:4" s="52" customFormat="1" ht="20.100000000000001" customHeight="1" x14ac:dyDescent="0.25">
      <c r="A35" s="51">
        <f>IF(B34&gt;"",MAX(A$4:A34)+1,"")</f>
        <v>1997</v>
      </c>
      <c r="B35" s="55" t="s">
        <v>205</v>
      </c>
      <c r="C35" s="195" t="s">
        <v>415</v>
      </c>
      <c r="D35" s="55" t="s">
        <v>205</v>
      </c>
    </row>
    <row r="36" spans="1:4" s="52" customFormat="1" ht="20.100000000000001" customHeight="1" x14ac:dyDescent="0.25">
      <c r="A36" s="51">
        <f>IF(B35&gt;"",MAX(A$4:A35)+1,"")</f>
        <v>1998</v>
      </c>
      <c r="B36" s="55" t="s">
        <v>65</v>
      </c>
      <c r="C36" s="195" t="s">
        <v>415</v>
      </c>
      <c r="D36" s="55" t="s">
        <v>249</v>
      </c>
    </row>
    <row r="37" spans="1:4" s="52" customFormat="1" ht="20.100000000000001" customHeight="1" x14ac:dyDescent="0.25">
      <c r="A37" s="51"/>
      <c r="B37" s="55"/>
      <c r="C37" s="195"/>
      <c r="D37" s="55" t="s">
        <v>333</v>
      </c>
    </row>
    <row r="38" spans="1:4" s="52" customFormat="1" ht="20.100000000000001" customHeight="1" x14ac:dyDescent="0.25">
      <c r="A38" s="51">
        <f>IF(B36&gt;"",MAX(A$4:A36)+1,"")</f>
        <v>1999</v>
      </c>
      <c r="B38" s="55" t="s">
        <v>271</v>
      </c>
      <c r="C38" s="195" t="s">
        <v>415</v>
      </c>
      <c r="D38" s="55" t="s">
        <v>271</v>
      </c>
    </row>
    <row r="39" spans="1:4" s="52" customFormat="1" ht="20.100000000000001" customHeight="1" x14ac:dyDescent="0.25">
      <c r="A39" s="51">
        <f>IF(B38&gt;"",MAX(A$4:A38)+1,"")</f>
        <v>2000</v>
      </c>
      <c r="B39" s="55" t="s">
        <v>263</v>
      </c>
      <c r="C39" s="195" t="s">
        <v>415</v>
      </c>
      <c r="D39" s="55" t="s">
        <v>263</v>
      </c>
    </row>
    <row r="40" spans="1:4" s="52" customFormat="1" ht="20.100000000000001" customHeight="1" x14ac:dyDescent="0.25">
      <c r="A40" s="51">
        <f>IF(B39&gt;"",MAX(A$4:A39)+1,"")</f>
        <v>2001</v>
      </c>
      <c r="B40" s="55" t="s">
        <v>263</v>
      </c>
      <c r="C40" s="195" t="s">
        <v>415</v>
      </c>
      <c r="D40" s="55" t="s">
        <v>263</v>
      </c>
    </row>
    <row r="41" spans="1:4" s="52" customFormat="1" ht="20.100000000000001" customHeight="1" x14ac:dyDescent="0.25">
      <c r="A41" s="51">
        <f>IF(B40&gt;"",MAX(A$4:A40)+1,"")</f>
        <v>2002</v>
      </c>
      <c r="B41" s="55" t="s">
        <v>327</v>
      </c>
      <c r="C41" s="195" t="s">
        <v>415</v>
      </c>
      <c r="D41" s="55" t="s">
        <v>327</v>
      </c>
    </row>
    <row r="42" spans="1:4" s="52" customFormat="1" ht="20.100000000000001" customHeight="1" x14ac:dyDescent="0.25">
      <c r="A42" s="51">
        <f>IF(B41&gt;"",MAX(A$4:A41)+1,"")</f>
        <v>2003</v>
      </c>
      <c r="B42" s="55" t="s">
        <v>391</v>
      </c>
      <c r="C42" s="195" t="s">
        <v>415</v>
      </c>
      <c r="D42" s="55" t="s">
        <v>391</v>
      </c>
    </row>
    <row r="43" spans="1:4" s="52" customFormat="1" ht="20.100000000000001" customHeight="1" x14ac:dyDescent="0.25">
      <c r="A43" s="51">
        <f>IF(B42&gt;"",MAX(A$4:A42)+1,"")</f>
        <v>2004</v>
      </c>
      <c r="B43" s="55" t="s">
        <v>184</v>
      </c>
      <c r="C43" s="195" t="s">
        <v>415</v>
      </c>
      <c r="D43" s="55" t="s">
        <v>284</v>
      </c>
    </row>
    <row r="44" spans="1:4" s="52" customFormat="1" ht="20.100000000000001" customHeight="1" x14ac:dyDescent="0.25">
      <c r="A44" s="51">
        <f>IF(B43&gt;"",MAX(A$4:A43)+1,"")</f>
        <v>2005</v>
      </c>
      <c r="B44" s="55" t="s">
        <v>186</v>
      </c>
      <c r="C44" s="195" t="s">
        <v>415</v>
      </c>
      <c r="D44" s="55" t="s">
        <v>186</v>
      </c>
    </row>
    <row r="45" spans="1:4" s="52" customFormat="1" ht="20.100000000000001" customHeight="1" x14ac:dyDescent="0.25">
      <c r="A45" s="51">
        <f>IF(B44&gt;"",MAX(A$4:A44)+1,"")</f>
        <v>2006</v>
      </c>
      <c r="B45" s="55" t="s">
        <v>65</v>
      </c>
      <c r="C45" s="195" t="s">
        <v>415</v>
      </c>
      <c r="D45" s="55" t="s">
        <v>183</v>
      </c>
    </row>
    <row r="46" spans="1:4" s="52" customFormat="1" ht="20.100000000000001" customHeight="1" x14ac:dyDescent="0.25">
      <c r="A46" s="51">
        <f>IF(B45&gt;"",MAX(A$4:A45)+1,"")</f>
        <v>2007</v>
      </c>
      <c r="B46" s="55" t="s">
        <v>205</v>
      </c>
      <c r="C46" s="195" t="s">
        <v>415</v>
      </c>
      <c r="D46" s="55" t="s">
        <v>205</v>
      </c>
    </row>
    <row r="47" spans="1:4" s="52" customFormat="1" ht="20.100000000000001" customHeight="1" x14ac:dyDescent="0.25">
      <c r="A47" s="51">
        <f>IF(B46&gt;"",MAX(A$4:A46)+1,"")</f>
        <v>2008</v>
      </c>
      <c r="B47" s="55" t="s">
        <v>174</v>
      </c>
      <c r="C47" s="195" t="s">
        <v>415</v>
      </c>
      <c r="D47" s="55" t="s">
        <v>174</v>
      </c>
    </row>
    <row r="48" spans="1:4" s="52" customFormat="1" ht="20.100000000000001" customHeight="1" x14ac:dyDescent="0.25">
      <c r="A48" s="51">
        <f>IF(B47&gt;"",MAX(A$4:A47)+1,"")</f>
        <v>2009</v>
      </c>
      <c r="B48" s="55" t="s">
        <v>214</v>
      </c>
      <c r="C48" s="195" t="s">
        <v>415</v>
      </c>
      <c r="D48" s="55" t="s">
        <v>188</v>
      </c>
    </row>
    <row r="49" spans="1:4" s="52" customFormat="1" ht="20.100000000000001" customHeight="1" x14ac:dyDescent="0.25">
      <c r="A49" s="51">
        <f>IF(B48&gt;"",MAX(A$4:A48)+1,"")</f>
        <v>2010</v>
      </c>
      <c r="B49" s="55" t="s">
        <v>186</v>
      </c>
      <c r="C49" s="195" t="s">
        <v>415</v>
      </c>
      <c r="D49" s="55" t="s">
        <v>186</v>
      </c>
    </row>
    <row r="50" spans="1:4" s="52" customFormat="1" ht="20.100000000000001" customHeight="1" x14ac:dyDescent="0.25">
      <c r="A50" s="51">
        <f>IF(B49&gt;"",MAX(A$4:A49)+1,"")</f>
        <v>2011</v>
      </c>
      <c r="B50" s="317" t="s">
        <v>389</v>
      </c>
      <c r="C50" s="317"/>
      <c r="D50" s="317"/>
    </row>
    <row r="51" spans="1:4" s="52" customFormat="1" ht="20.100000000000001" customHeight="1" x14ac:dyDescent="0.25">
      <c r="A51" s="51"/>
      <c r="B51" s="55"/>
      <c r="C51" s="55"/>
    </row>
    <row r="52" spans="1:4" s="52" customFormat="1" ht="20.100000000000001" customHeight="1" x14ac:dyDescent="0.25">
      <c r="A52" s="51"/>
      <c r="B52" s="55"/>
      <c r="C52" s="55"/>
    </row>
    <row r="53" spans="1:4" s="52" customFormat="1" ht="20.100000000000001" customHeight="1" x14ac:dyDescent="0.25">
      <c r="A53" s="51"/>
      <c r="B53" s="55"/>
      <c r="C53" s="55"/>
    </row>
    <row r="54" spans="1:4" s="52" customFormat="1" ht="20.100000000000001" customHeight="1" x14ac:dyDescent="0.25">
      <c r="A54" s="51"/>
      <c r="B54" s="55"/>
      <c r="C54" s="55"/>
    </row>
    <row r="55" spans="1:4" s="52" customFormat="1" ht="20.100000000000001" customHeight="1" x14ac:dyDescent="0.25">
      <c r="A55" s="51"/>
      <c r="B55" s="55"/>
      <c r="C55" s="55"/>
    </row>
    <row r="56" spans="1:4" s="52" customFormat="1" ht="20.100000000000001" customHeight="1" x14ac:dyDescent="0.25">
      <c r="A56" s="51"/>
      <c r="B56" s="55"/>
      <c r="C56" s="55"/>
    </row>
    <row r="57" spans="1:4" s="52" customFormat="1" ht="20.100000000000001" customHeight="1" x14ac:dyDescent="0.25">
      <c r="A57" s="51"/>
      <c r="B57" s="55"/>
      <c r="C57" s="55"/>
    </row>
    <row r="58" spans="1:4" s="53" customFormat="1" ht="20.100000000000001" customHeight="1" x14ac:dyDescent="0.25">
      <c r="A58" s="51"/>
      <c r="B58" s="54"/>
      <c r="C58" s="54"/>
    </row>
    <row r="59" spans="1:4" s="53" customFormat="1" ht="20.100000000000001" customHeight="1" x14ac:dyDescent="0.25">
      <c r="A59" s="51"/>
      <c r="B59" s="54"/>
      <c r="C59" s="54"/>
    </row>
    <row r="60" spans="1:4" s="52" customFormat="1" ht="20.100000000000001" customHeight="1" x14ac:dyDescent="0.25">
      <c r="A60" s="51"/>
      <c r="B60" s="55"/>
      <c r="C60" s="55"/>
    </row>
    <row r="61" spans="1:4" s="52" customFormat="1" ht="20.100000000000001" customHeight="1" x14ac:dyDescent="0.25">
      <c r="A61" s="51"/>
      <c r="B61" s="55"/>
      <c r="C61" s="55"/>
    </row>
    <row r="62" spans="1:4" s="52" customFormat="1" ht="20.100000000000001" customHeight="1" x14ac:dyDescent="0.25">
      <c r="A62" s="51"/>
      <c r="B62" s="55"/>
      <c r="C62" s="55"/>
    </row>
    <row r="63" spans="1:4" s="52" customFormat="1" ht="20.100000000000001" customHeight="1" x14ac:dyDescent="0.25">
      <c r="A63" s="51"/>
      <c r="B63" s="55"/>
      <c r="C63" s="55"/>
    </row>
    <row r="64" spans="1:4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  <row r="93" spans="1:3" s="52" customFormat="1" ht="20.100000000000001" customHeight="1" x14ac:dyDescent="0.25">
      <c r="A93" s="51"/>
      <c r="B93" s="55"/>
      <c r="C93" s="55"/>
    </row>
    <row r="94" spans="1:3" s="52" customFormat="1" ht="20.100000000000001" customHeight="1" x14ac:dyDescent="0.25">
      <c r="A94" s="51"/>
      <c r="B94" s="55"/>
      <c r="C94" s="55"/>
    </row>
    <row r="95" spans="1:3" s="52" customFormat="1" ht="20.100000000000001" customHeight="1" x14ac:dyDescent="0.25">
      <c r="A95" s="51"/>
      <c r="B95" s="55"/>
      <c r="C95" s="55"/>
    </row>
    <row r="96" spans="1:3" s="52" customFormat="1" ht="20.100000000000001" customHeight="1" x14ac:dyDescent="0.25">
      <c r="A96" s="51"/>
      <c r="B96" s="55"/>
      <c r="C96" s="55"/>
    </row>
    <row r="97" spans="1:3" s="52" customFormat="1" ht="20.100000000000001" customHeight="1" x14ac:dyDescent="0.25">
      <c r="A97" s="51"/>
      <c r="B97" s="55"/>
      <c r="C97" s="55"/>
    </row>
    <row r="98" spans="1:3" s="52" customFormat="1" ht="20.100000000000001" customHeight="1" x14ac:dyDescent="0.25">
      <c r="A98" s="51"/>
      <c r="B98" s="55"/>
      <c r="C98" s="55"/>
    </row>
  </sheetData>
  <mergeCells count="2">
    <mergeCell ref="B4:D4"/>
    <mergeCell ref="B50:D50"/>
  </mergeCells>
  <hyperlinks>
    <hyperlink ref="C1" location="'Competitions Dashboard'!A1" display=" COMPETITIONS DASHBOARD" xr:uid="{70A6D7B6-7DE6-41FF-AE12-78790546FE2F}"/>
    <hyperlink ref="D1" location="'Statistics Overview'!A1" display="STATISTICS OVERVIEW" xr:uid="{CE398845-5DB9-4543-B75D-9C95E429FFAE}"/>
  </hyperlinks>
  <pageMargins left="0.70866141732283472" right="0.70866141732283472" top="0.74803149606299213" bottom="0.74803149606299213" header="0.31496062992125984" footer="0.31496062992125984"/>
  <pageSetup scale="89" fitToHeight="0"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F97F4-1467-491C-A8EB-492B9EB222A8}">
  <sheetPr>
    <pageSetUpPr fitToPage="1"/>
  </sheetPr>
  <dimension ref="A1:G92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392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135" customFormat="1" ht="20.25" customHeight="1" x14ac:dyDescent="0.25">
      <c r="A7" s="51">
        <v>2002</v>
      </c>
      <c r="B7" s="54" t="s">
        <v>183</v>
      </c>
      <c r="C7" s="195" t="s">
        <v>415</v>
      </c>
      <c r="D7" s="52" t="s">
        <v>183</v>
      </c>
      <c r="E7" s="52"/>
      <c r="F7" s="52"/>
      <c r="G7" s="52"/>
    </row>
    <row r="8" spans="1:7" s="52" customFormat="1" ht="20.100000000000001" customHeight="1" x14ac:dyDescent="0.25">
      <c r="A8" s="51">
        <f>IF(B7&gt;"",MAX(A$4:A7)+1,"")</f>
        <v>2003</v>
      </c>
      <c r="B8" s="55" t="s">
        <v>916</v>
      </c>
      <c r="C8" s="195" t="s">
        <v>415</v>
      </c>
      <c r="D8" s="52" t="s">
        <v>203</v>
      </c>
    </row>
    <row r="9" spans="1:7" s="52" customFormat="1" ht="20.100000000000001" customHeight="1" x14ac:dyDescent="0.25">
      <c r="A9" s="51">
        <f>IF(B8&gt;"",MAX(A$4:A8)+1,"")</f>
        <v>2004</v>
      </c>
      <c r="B9" s="55" t="s">
        <v>174</v>
      </c>
      <c r="C9" s="195" t="s">
        <v>415</v>
      </c>
      <c r="D9" s="52" t="s">
        <v>174</v>
      </c>
    </row>
    <row r="10" spans="1:7" s="52" customFormat="1" ht="20.100000000000001" customHeight="1" x14ac:dyDescent="0.25">
      <c r="A10" s="51">
        <f>IF(B9&gt;"",MAX(A$4:A9)+1,"")</f>
        <v>2005</v>
      </c>
      <c r="B10" s="55" t="s">
        <v>183</v>
      </c>
      <c r="C10" s="195" t="s">
        <v>415</v>
      </c>
      <c r="D10" s="52" t="s">
        <v>183</v>
      </c>
    </row>
    <row r="11" spans="1:7" s="52" customFormat="1" ht="20.100000000000001" customHeight="1" x14ac:dyDescent="0.25">
      <c r="A11" s="51">
        <f>IF(B10&gt;"",MAX(A$4:A10)+1,"")</f>
        <v>2006</v>
      </c>
      <c r="B11" s="55" t="s">
        <v>201</v>
      </c>
      <c r="C11" s="195" t="s">
        <v>415</v>
      </c>
      <c r="D11" s="52" t="s">
        <v>393</v>
      </c>
    </row>
    <row r="12" spans="1:7" s="52" customFormat="1" ht="20.100000000000001" customHeight="1" x14ac:dyDescent="0.25">
      <c r="A12" s="51">
        <f>IF(B11&gt;"",MAX(A$4:A11)+1,"")</f>
        <v>2007</v>
      </c>
      <c r="B12" s="55" t="s">
        <v>212</v>
      </c>
      <c r="C12" s="195" t="s">
        <v>415</v>
      </c>
      <c r="D12" s="52" t="s">
        <v>212</v>
      </c>
    </row>
    <row r="13" spans="1:7" s="52" customFormat="1" ht="20.100000000000001" customHeight="1" x14ac:dyDescent="0.25">
      <c r="A13" s="51">
        <f>IF(B12&gt;"",MAX(A$4:A12)+1,"")</f>
        <v>2008</v>
      </c>
      <c r="B13" s="55" t="s">
        <v>217</v>
      </c>
      <c r="C13" s="195" t="s">
        <v>415</v>
      </c>
      <c r="D13" s="52" t="s">
        <v>217</v>
      </c>
    </row>
    <row r="14" spans="1:7" s="52" customFormat="1" ht="20.100000000000001" customHeight="1" x14ac:dyDescent="0.25">
      <c r="A14" s="51">
        <f>IF(B13&gt;"",MAX(A$4:A13)+1,"")</f>
        <v>2009</v>
      </c>
      <c r="B14" s="55" t="s">
        <v>394</v>
      </c>
      <c r="C14" s="55" t="s">
        <v>262</v>
      </c>
      <c r="D14" s="52" t="s">
        <v>811</v>
      </c>
    </row>
    <row r="15" spans="1:7" s="52" customFormat="1" ht="20.100000000000001" customHeight="1" x14ac:dyDescent="0.25">
      <c r="A15" s="51"/>
      <c r="B15" s="55" t="s">
        <v>915</v>
      </c>
      <c r="C15" s="55"/>
    </row>
    <row r="16" spans="1:7" s="52" customFormat="1" ht="20.100000000000001" customHeight="1" x14ac:dyDescent="0.25">
      <c r="A16" s="51">
        <f>IF(B15&gt;"",MAX(A$4:A15)+1,"")</f>
        <v>2010</v>
      </c>
      <c r="B16" s="55" t="s">
        <v>176</v>
      </c>
      <c r="C16" s="195" t="s">
        <v>415</v>
      </c>
      <c r="D16" s="52" t="s">
        <v>176</v>
      </c>
    </row>
    <row r="17" spans="1:4" s="52" customFormat="1" ht="20.100000000000001" customHeight="1" x14ac:dyDescent="0.25">
      <c r="A17" s="51">
        <f>IF(B16&gt;"",MAX(A$4:A16)+1,"")</f>
        <v>2011</v>
      </c>
      <c r="B17" s="317" t="s">
        <v>389</v>
      </c>
      <c r="C17" s="317"/>
      <c r="D17" s="317"/>
    </row>
    <row r="18" spans="1:4" s="52" customFormat="1" ht="20.100000000000001" customHeight="1" x14ac:dyDescent="0.25">
      <c r="A18" s="51"/>
      <c r="C18" s="55"/>
    </row>
    <row r="19" spans="1:4" s="52" customFormat="1" ht="20.100000000000001" customHeight="1" x14ac:dyDescent="0.25">
      <c r="A19" s="51"/>
      <c r="C19" s="55"/>
    </row>
    <row r="20" spans="1:4" s="52" customFormat="1" ht="20.100000000000001" customHeight="1" x14ac:dyDescent="0.25">
      <c r="A20" s="51"/>
      <c r="B20" s="55"/>
      <c r="C20" s="55"/>
    </row>
    <row r="21" spans="1:4" s="52" customFormat="1" ht="20.100000000000001" customHeight="1" x14ac:dyDescent="0.25">
      <c r="A21" s="51"/>
      <c r="B21" s="55"/>
      <c r="C21" s="55"/>
    </row>
    <row r="22" spans="1:4" s="52" customFormat="1" ht="20.100000000000001" customHeight="1" x14ac:dyDescent="0.25">
      <c r="A22" s="51"/>
      <c r="B22" s="55"/>
      <c r="C22" s="55"/>
    </row>
    <row r="23" spans="1:4" s="52" customFormat="1" ht="20.100000000000001" customHeight="1" x14ac:dyDescent="0.25">
      <c r="A23" s="51"/>
      <c r="B23" s="55"/>
      <c r="C23" s="55"/>
      <c r="D23" s="55"/>
    </row>
    <row r="24" spans="1:4" s="52" customFormat="1" ht="20.100000000000001" customHeight="1" x14ac:dyDescent="0.25">
      <c r="A24" s="51"/>
      <c r="B24" s="55"/>
      <c r="C24" s="55"/>
      <c r="D24" s="55"/>
    </row>
    <row r="25" spans="1:4" s="52" customFormat="1" ht="20.100000000000001" customHeight="1" x14ac:dyDescent="0.25">
      <c r="A25" s="51"/>
      <c r="B25" s="55"/>
      <c r="C25" s="55"/>
      <c r="D25" s="55"/>
    </row>
    <row r="26" spans="1:4" s="52" customFormat="1" ht="20.100000000000001" customHeight="1" x14ac:dyDescent="0.25">
      <c r="A26" s="51"/>
      <c r="B26" s="55"/>
      <c r="C26" s="55"/>
      <c r="D26" s="55"/>
    </row>
    <row r="27" spans="1:4" s="52" customFormat="1" ht="20.100000000000001" customHeight="1" x14ac:dyDescent="0.25">
      <c r="A27" s="51"/>
      <c r="B27" s="55"/>
      <c r="C27" s="55"/>
      <c r="D27" s="55"/>
    </row>
    <row r="28" spans="1:4" s="52" customFormat="1" ht="20.100000000000001" customHeight="1" x14ac:dyDescent="0.25">
      <c r="A28" s="51"/>
      <c r="B28" s="55"/>
      <c r="C28" s="55"/>
      <c r="D28" s="55"/>
    </row>
    <row r="29" spans="1:4" s="52" customFormat="1" ht="20.100000000000001" customHeight="1" x14ac:dyDescent="0.25">
      <c r="A29" s="51" t="str">
        <f>IF(B28&gt;"",MAX(A$4:A28)+1,"")</f>
        <v/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IF(B29&gt;"",MAX(A$4:A29)+1,"")</f>
        <v/>
      </c>
      <c r="B30" s="55"/>
      <c r="C30" s="55"/>
      <c r="D30" s="55"/>
    </row>
    <row r="31" spans="1:4" s="52" customFormat="1" ht="20.100000000000001" customHeight="1" x14ac:dyDescent="0.25">
      <c r="A31" s="51" t="str">
        <f>IF(B30&gt;"",MAX(A$4:A30)+1,"")</f>
        <v/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IF(B31&gt;"",MAX(A$4:A31)+1,"")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IF(B32&gt;"",MAX(A$4:A32)+1,"")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IF(B33&gt;"",MAX(A$4:A33)+1,"")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IF(B34&gt;"",MAX(A$4:A34)+1,"")</f>
        <v/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IF(B35&gt;"",MAX(A$4:A35)+1,"")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IF(B36&gt;"",MAX(A$4:A36)+1,"")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IF(B37&gt;"",MAX(A$4:A37)+1,"")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IF(B38&gt;"",MAX(A$4:A38)+1,"")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IF(B39&gt;"",MAX(A$4:A39)+1,"")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IF(B40&gt;"",MAX(A$4:A40)+1,"")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IF(B41&gt;"",MAX(A$4:A41)+1,"")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IF(B42&gt;"",MAX(A$4:A42)+1,"")</f>
        <v/>
      </c>
      <c r="B43" s="55"/>
      <c r="C43" s="55"/>
      <c r="D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3" customFormat="1" ht="20.100000000000001" customHeight="1" x14ac:dyDescent="0.25">
      <c r="A52" s="51"/>
      <c r="B52" s="54"/>
      <c r="C52" s="54"/>
    </row>
    <row r="53" spans="1:3" s="53" customFormat="1" ht="20.100000000000001" customHeight="1" x14ac:dyDescent="0.25">
      <c r="A53" s="51"/>
      <c r="B53" s="54"/>
      <c r="C53" s="54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</sheetData>
  <mergeCells count="2">
    <mergeCell ref="B4:D4"/>
    <mergeCell ref="B17:D17"/>
  </mergeCells>
  <hyperlinks>
    <hyperlink ref="C1" location="'Competitions Dashboard'!A1" display=" COMPETITIONS DASHBOARD" xr:uid="{880A2676-FF7D-47AD-92CC-A1F4A8E7CDDE}"/>
    <hyperlink ref="D1" location="'Statistics Overview'!A1" display="STATISTICS OVERVIEW" xr:uid="{BA436B5D-16E4-47D9-A240-B794AAC3D466}"/>
  </hyperlinks>
  <pageMargins left="0.70866141732283472" right="0.70866141732283472" top="0.74803149606299213" bottom="0.74803149606299213" header="0.31496062992125984" footer="0.31496062992125984"/>
  <pageSetup scale="89" fitToHeight="0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97197-F952-4513-B4F8-1B8CF425A529}">
  <sheetPr>
    <pageSetUpPr fitToPage="1"/>
  </sheetPr>
  <dimension ref="A1:G92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395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135" customFormat="1" ht="20.25" customHeight="1" x14ac:dyDescent="0.25">
      <c r="A7" s="51">
        <v>2000</v>
      </c>
      <c r="B7" s="54" t="s">
        <v>916</v>
      </c>
      <c r="C7" s="195" t="s">
        <v>415</v>
      </c>
      <c r="D7" s="54" t="s">
        <v>916</v>
      </c>
      <c r="E7" s="52"/>
      <c r="F7" s="52"/>
      <c r="G7" s="52"/>
    </row>
    <row r="8" spans="1:7" s="52" customFormat="1" ht="20.100000000000001" customHeight="1" x14ac:dyDescent="0.25">
      <c r="A8" s="51">
        <f>IF(B7&gt;"",MAX(A$4:A7)+1,"")</f>
        <v>2001</v>
      </c>
      <c r="B8" s="55" t="s">
        <v>362</v>
      </c>
      <c r="C8" s="195" t="s">
        <v>415</v>
      </c>
      <c r="D8" s="52" t="s">
        <v>186</v>
      </c>
    </row>
    <row r="9" spans="1:7" s="52" customFormat="1" ht="20.100000000000001" customHeight="1" x14ac:dyDescent="0.25">
      <c r="A9" s="51">
        <f>IF(B8&gt;"",MAX(A$4:A8)+1,"")</f>
        <v>2002</v>
      </c>
      <c r="B9" s="195" t="s">
        <v>415</v>
      </c>
      <c r="C9" s="195" t="s">
        <v>415</v>
      </c>
      <c r="D9" s="195" t="s">
        <v>415</v>
      </c>
    </row>
    <row r="10" spans="1:7" s="52" customFormat="1" ht="20.100000000000001" customHeight="1" x14ac:dyDescent="0.25">
      <c r="A10" s="51">
        <v>2003</v>
      </c>
      <c r="B10" s="55" t="s">
        <v>183</v>
      </c>
      <c r="C10" s="195" t="s">
        <v>415</v>
      </c>
      <c r="D10" s="52" t="s">
        <v>183</v>
      </c>
    </row>
    <row r="11" spans="1:7" s="52" customFormat="1" ht="20.100000000000001" customHeight="1" x14ac:dyDescent="0.25">
      <c r="A11" s="51">
        <f>IF(B10&gt;"",MAX(A$4:A10)+1,"")</f>
        <v>2004</v>
      </c>
      <c r="B11" s="55" t="s">
        <v>194</v>
      </c>
      <c r="C11" s="195" t="s">
        <v>415</v>
      </c>
      <c r="D11" s="52" t="s">
        <v>194</v>
      </c>
    </row>
    <row r="12" spans="1:7" s="52" customFormat="1" ht="20.100000000000001" customHeight="1" x14ac:dyDescent="0.25">
      <c r="A12" s="51">
        <f>IF(B11&gt;"",MAX(A$4:A11)+1,"")</f>
        <v>2005</v>
      </c>
      <c r="B12" s="55" t="s">
        <v>172</v>
      </c>
      <c r="C12" s="195" t="s">
        <v>415</v>
      </c>
      <c r="D12" s="52" t="s">
        <v>172</v>
      </c>
    </row>
    <row r="13" spans="1:7" s="52" customFormat="1" ht="20.100000000000001" customHeight="1" x14ac:dyDescent="0.25">
      <c r="A13" s="51">
        <f>IF(B12&gt;"",MAX(A$4:A12)+1,"")</f>
        <v>2006</v>
      </c>
      <c r="B13" s="55" t="s">
        <v>192</v>
      </c>
      <c r="C13" s="195" t="s">
        <v>415</v>
      </c>
      <c r="D13" s="52" t="s">
        <v>192</v>
      </c>
    </row>
    <row r="14" spans="1:7" s="52" customFormat="1" ht="20.100000000000001" customHeight="1" x14ac:dyDescent="0.25">
      <c r="A14" s="51">
        <f>IF(B13&gt;"",MAX(A$4:A13)+1,"")</f>
        <v>2007</v>
      </c>
      <c r="B14" s="55" t="s">
        <v>281</v>
      </c>
      <c r="C14" s="195" t="s">
        <v>415</v>
      </c>
      <c r="D14" s="52" t="s">
        <v>271</v>
      </c>
    </row>
    <row r="15" spans="1:7" s="52" customFormat="1" ht="20.100000000000001" customHeight="1" x14ac:dyDescent="0.25">
      <c r="A15" s="51">
        <f>IF(B14&gt;"",MAX(A$4:A14)+1,"")</f>
        <v>2008</v>
      </c>
      <c r="B15" s="55" t="s">
        <v>65</v>
      </c>
      <c r="C15" s="195" t="s">
        <v>415</v>
      </c>
      <c r="D15" s="52" t="s">
        <v>172</v>
      </c>
    </row>
    <row r="16" spans="1:7" s="52" customFormat="1" ht="20.100000000000001" customHeight="1" x14ac:dyDescent="0.25">
      <c r="A16" s="51">
        <f>IF(B15&gt;"",MAX(A$4:A15)+1,"")</f>
        <v>2009</v>
      </c>
      <c r="B16" s="55" t="s">
        <v>281</v>
      </c>
      <c r="C16" s="195" t="s">
        <v>415</v>
      </c>
      <c r="D16" s="52" t="s">
        <v>205</v>
      </c>
    </row>
    <row r="17" spans="1:4" s="52" customFormat="1" ht="20.100000000000001" customHeight="1" x14ac:dyDescent="0.25">
      <c r="A17" s="51">
        <f>IF(B16&gt;"",MAX(A$4:A16)+1,"")</f>
        <v>2010</v>
      </c>
      <c r="B17" s="52" t="s">
        <v>380</v>
      </c>
      <c r="C17" s="195" t="s">
        <v>415</v>
      </c>
      <c r="D17" s="52" t="s">
        <v>380</v>
      </c>
    </row>
    <row r="18" spans="1:4" s="52" customFormat="1" ht="20.100000000000001" customHeight="1" x14ac:dyDescent="0.25">
      <c r="A18" s="51">
        <f>IF(B17&gt;"",MAX(A$4:A17)+1,"")</f>
        <v>2011</v>
      </c>
      <c r="B18" s="317" t="s">
        <v>389</v>
      </c>
      <c r="C18" s="317"/>
      <c r="D18" s="317"/>
    </row>
    <row r="19" spans="1:4" s="52" customFormat="1" ht="20.100000000000001" customHeight="1" x14ac:dyDescent="0.25">
      <c r="A19" s="51"/>
      <c r="C19" s="55"/>
    </row>
    <row r="20" spans="1:4" s="52" customFormat="1" ht="20.100000000000001" customHeight="1" x14ac:dyDescent="0.25">
      <c r="A20" s="51"/>
      <c r="B20" s="55"/>
      <c r="C20" s="55"/>
    </row>
    <row r="21" spans="1:4" s="52" customFormat="1" ht="20.100000000000001" customHeight="1" x14ac:dyDescent="0.25">
      <c r="A21" s="51"/>
      <c r="B21" s="55"/>
      <c r="C21" s="55"/>
    </row>
    <row r="22" spans="1:4" s="52" customFormat="1" ht="20.100000000000001" customHeight="1" x14ac:dyDescent="0.25">
      <c r="A22" s="51"/>
      <c r="B22" s="55"/>
      <c r="C22" s="55"/>
    </row>
    <row r="23" spans="1:4" s="52" customFormat="1" ht="20.100000000000001" customHeight="1" x14ac:dyDescent="0.25">
      <c r="A23" s="51"/>
      <c r="B23" s="55"/>
      <c r="C23" s="55"/>
      <c r="D23" s="55"/>
    </row>
    <row r="24" spans="1:4" s="52" customFormat="1" ht="20.100000000000001" customHeight="1" x14ac:dyDescent="0.25">
      <c r="A24" s="51"/>
      <c r="B24" s="55"/>
      <c r="C24" s="55"/>
      <c r="D24" s="55"/>
    </row>
    <row r="25" spans="1:4" s="52" customFormat="1" ht="20.100000000000001" customHeight="1" x14ac:dyDescent="0.25">
      <c r="A25" s="51"/>
      <c r="B25" s="55"/>
      <c r="C25" s="55"/>
      <c r="D25" s="55"/>
    </row>
    <row r="26" spans="1:4" s="52" customFormat="1" ht="20.100000000000001" customHeight="1" x14ac:dyDescent="0.25">
      <c r="A26" s="51"/>
      <c r="B26" s="55"/>
      <c r="C26" s="55"/>
      <c r="D26" s="55"/>
    </row>
    <row r="27" spans="1:4" s="52" customFormat="1" ht="20.100000000000001" customHeight="1" x14ac:dyDescent="0.25">
      <c r="A27" s="51"/>
      <c r="B27" s="55"/>
      <c r="C27" s="55"/>
      <c r="D27" s="55"/>
    </row>
    <row r="28" spans="1:4" s="52" customFormat="1" ht="20.100000000000001" customHeight="1" x14ac:dyDescent="0.25">
      <c r="A28" s="51"/>
      <c r="B28" s="55"/>
      <c r="C28" s="55"/>
      <c r="D28" s="55"/>
    </row>
    <row r="29" spans="1:4" s="52" customFormat="1" ht="20.100000000000001" customHeight="1" x14ac:dyDescent="0.25">
      <c r="A29" s="51"/>
      <c r="B29" s="55"/>
      <c r="C29" s="55"/>
      <c r="D29" s="55"/>
    </row>
    <row r="30" spans="1:4" s="52" customFormat="1" ht="20.100000000000001" customHeight="1" x14ac:dyDescent="0.25">
      <c r="A30" s="51"/>
      <c r="B30" s="55"/>
      <c r="C30" s="55"/>
      <c r="D30" s="55"/>
    </row>
    <row r="31" spans="1:4" s="52" customFormat="1" ht="20.100000000000001" customHeight="1" x14ac:dyDescent="0.25">
      <c r="A31" s="51"/>
      <c r="B31" s="55"/>
      <c r="C31" s="55"/>
      <c r="D31" s="55"/>
    </row>
    <row r="32" spans="1:4" s="52" customFormat="1" ht="20.100000000000001" customHeight="1" x14ac:dyDescent="0.25">
      <c r="A32" s="51"/>
      <c r="B32" s="55"/>
      <c r="C32" s="55"/>
      <c r="D32" s="55"/>
    </row>
    <row r="33" spans="1:4" s="52" customFormat="1" ht="20.100000000000001" customHeight="1" x14ac:dyDescent="0.25">
      <c r="A33" s="51"/>
      <c r="B33" s="55"/>
      <c r="C33" s="55"/>
      <c r="D33" s="55"/>
    </row>
    <row r="34" spans="1:4" s="52" customFormat="1" ht="20.100000000000001" customHeight="1" x14ac:dyDescent="0.25">
      <c r="A34" s="51"/>
      <c r="B34" s="55"/>
      <c r="C34" s="55"/>
      <c r="D34" s="55"/>
    </row>
    <row r="35" spans="1:4" s="52" customFormat="1" ht="20.100000000000001" customHeight="1" x14ac:dyDescent="0.25">
      <c r="A35" s="51"/>
      <c r="B35" s="55"/>
      <c r="C35" s="55"/>
      <c r="D35" s="55"/>
    </row>
    <row r="36" spans="1:4" s="52" customFormat="1" ht="20.100000000000001" customHeight="1" x14ac:dyDescent="0.25">
      <c r="A36" s="51"/>
      <c r="B36" s="55"/>
      <c r="C36" s="55"/>
      <c r="D36" s="55"/>
    </row>
    <row r="37" spans="1:4" s="52" customFormat="1" ht="20.100000000000001" customHeight="1" x14ac:dyDescent="0.25">
      <c r="A37" s="51" t="str">
        <f>IF(B36&gt;"",MAX(A$4:A36)+1,"")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IF(B37&gt;"",MAX(A$4:A37)+1,"")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IF(B38&gt;"",MAX(A$4:A38)+1,"")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IF(B39&gt;"",MAX(A$4:A39)+1,"")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IF(B40&gt;"",MAX(A$4:A40)+1,"")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IF(B41&gt;"",MAX(A$4:A41)+1,"")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IF(B42&gt;"",MAX(A$4:A42)+1,"")</f>
        <v/>
      </c>
      <c r="B43" s="55"/>
      <c r="C43" s="55"/>
      <c r="D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3" customFormat="1" ht="20.100000000000001" customHeight="1" x14ac:dyDescent="0.25">
      <c r="A52" s="51"/>
      <c r="B52" s="54"/>
      <c r="C52" s="54"/>
    </row>
    <row r="53" spans="1:3" s="53" customFormat="1" ht="20.100000000000001" customHeight="1" x14ac:dyDescent="0.25">
      <c r="A53" s="51"/>
      <c r="B53" s="54"/>
      <c r="C53" s="54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</sheetData>
  <mergeCells count="2">
    <mergeCell ref="B4:D4"/>
    <mergeCell ref="B18:D18"/>
  </mergeCells>
  <hyperlinks>
    <hyperlink ref="C1" location="'Competitions Dashboard'!A1" display=" COMPETITIONS DASHBOARD" xr:uid="{ED336A34-68FB-46F4-BEBF-D0054A9225EE}"/>
    <hyperlink ref="D1" location="'Statistics Overview'!A1" display="STATISTICS OVERVIEW" xr:uid="{1F26C605-FED7-4EC3-A4BF-3CBF618BF483}"/>
  </hyperlinks>
  <pageMargins left="0.70866141732283472" right="0.70866141732283472" top="0.74803149606299213" bottom="0.74803149606299213" header="0.31496062992125984" footer="0.31496062992125984"/>
  <pageSetup scale="8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0BEC4-231C-4381-82B7-21F53E0EEB1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DD80C-2909-48DD-B05F-5CB8D5806B61}">
  <sheetPr>
    <pageSetUpPr fitToPage="1"/>
  </sheetPr>
  <dimension ref="A1:G102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396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128" customFormat="1" ht="20.100000000000001" customHeight="1" x14ac:dyDescent="0.3">
      <c r="A7" s="51">
        <v>1975</v>
      </c>
      <c r="B7" s="195" t="s">
        <v>415</v>
      </c>
      <c r="C7" s="195" t="s">
        <v>415</v>
      </c>
      <c r="D7" s="52" t="s">
        <v>194</v>
      </c>
      <c r="E7" s="48"/>
      <c r="F7" s="48"/>
      <c r="G7" s="48"/>
    </row>
    <row r="8" spans="1:7" s="128" customFormat="1" ht="20.100000000000001" customHeight="1" x14ac:dyDescent="0.3">
      <c r="A8" s="51">
        <v>1976</v>
      </c>
      <c r="B8" s="195" t="s">
        <v>415</v>
      </c>
      <c r="C8" s="195" t="s">
        <v>415</v>
      </c>
      <c r="D8" s="52" t="s">
        <v>344</v>
      </c>
      <c r="E8" s="48"/>
      <c r="F8" s="48"/>
      <c r="G8" s="48"/>
    </row>
    <row r="9" spans="1:7" s="128" customFormat="1" ht="20.100000000000001" customHeight="1" x14ac:dyDescent="0.3">
      <c r="A9" s="51">
        <v>1977</v>
      </c>
      <c r="B9" s="195" t="s">
        <v>415</v>
      </c>
      <c r="C9" s="195" t="s">
        <v>415</v>
      </c>
      <c r="D9" s="137" t="s">
        <v>174</v>
      </c>
      <c r="E9" s="48"/>
      <c r="F9" s="48"/>
      <c r="G9" s="48"/>
    </row>
    <row r="10" spans="1:7" s="128" customFormat="1" ht="20.100000000000001" customHeight="1" x14ac:dyDescent="0.3">
      <c r="A10" s="51">
        <v>1978</v>
      </c>
      <c r="B10" s="195" t="s">
        <v>415</v>
      </c>
      <c r="C10" s="195" t="s">
        <v>415</v>
      </c>
      <c r="D10" s="137" t="s">
        <v>172</v>
      </c>
      <c r="E10" s="48"/>
      <c r="F10" s="48"/>
      <c r="G10" s="48"/>
    </row>
    <row r="11" spans="1:7" s="128" customFormat="1" ht="20.100000000000001" customHeight="1" x14ac:dyDescent="0.3">
      <c r="A11" s="51">
        <v>1979</v>
      </c>
      <c r="B11" s="195" t="s">
        <v>415</v>
      </c>
      <c r="C11" s="195" t="s">
        <v>415</v>
      </c>
      <c r="D11" s="195" t="s">
        <v>415</v>
      </c>
      <c r="E11" s="48"/>
      <c r="F11" s="48"/>
      <c r="G11" s="48"/>
    </row>
    <row r="12" spans="1:7" s="128" customFormat="1" ht="20.100000000000001" customHeight="1" x14ac:dyDescent="0.3">
      <c r="A12" s="51">
        <v>1980</v>
      </c>
      <c r="B12" s="195" t="s">
        <v>415</v>
      </c>
      <c r="C12" s="195" t="s">
        <v>415</v>
      </c>
      <c r="D12" s="52" t="s">
        <v>192</v>
      </c>
      <c r="E12" s="48"/>
      <c r="F12" s="48"/>
      <c r="G12" s="48"/>
    </row>
    <row r="13" spans="1:7" s="128" customFormat="1" ht="20.100000000000001" customHeight="1" x14ac:dyDescent="0.3">
      <c r="A13" s="51">
        <v>1981</v>
      </c>
      <c r="B13" s="195" t="s">
        <v>415</v>
      </c>
      <c r="C13" s="195" t="s">
        <v>415</v>
      </c>
      <c r="D13" s="52" t="s">
        <v>194</v>
      </c>
      <c r="E13" s="48"/>
      <c r="F13" s="48"/>
      <c r="G13" s="48"/>
    </row>
    <row r="14" spans="1:7" s="128" customFormat="1" ht="20.100000000000001" customHeight="1" x14ac:dyDescent="0.3">
      <c r="A14" s="51">
        <v>1982</v>
      </c>
      <c r="B14" s="195" t="s">
        <v>415</v>
      </c>
      <c r="C14" s="195" t="s">
        <v>415</v>
      </c>
      <c r="D14" s="137" t="s">
        <v>174</v>
      </c>
      <c r="E14" s="48"/>
      <c r="F14" s="48"/>
      <c r="G14" s="48"/>
    </row>
    <row r="15" spans="1:7" s="128" customFormat="1" ht="20.100000000000001" customHeight="1" x14ac:dyDescent="0.3">
      <c r="A15" s="51">
        <v>1983</v>
      </c>
      <c r="B15" s="195" t="s">
        <v>415</v>
      </c>
      <c r="C15" s="195" t="s">
        <v>415</v>
      </c>
      <c r="D15" s="52" t="s">
        <v>184</v>
      </c>
      <c r="E15" s="48"/>
      <c r="F15" s="48"/>
      <c r="G15" s="48"/>
    </row>
    <row r="16" spans="1:7" s="128" customFormat="1" ht="20.100000000000001" customHeight="1" x14ac:dyDescent="0.3">
      <c r="A16" s="51">
        <v>1984</v>
      </c>
      <c r="B16" s="195" t="s">
        <v>415</v>
      </c>
      <c r="C16" s="195" t="s">
        <v>415</v>
      </c>
      <c r="D16" s="52" t="s">
        <v>184</v>
      </c>
      <c r="E16" s="48"/>
      <c r="F16" s="48"/>
      <c r="G16" s="48"/>
    </row>
    <row r="17" spans="1:4" s="128" customFormat="1" ht="20.100000000000001" customHeight="1" x14ac:dyDescent="0.3">
      <c r="A17" s="51">
        <v>1985</v>
      </c>
      <c r="B17" s="54" t="s">
        <v>174</v>
      </c>
      <c r="C17" s="195" t="s">
        <v>415</v>
      </c>
      <c r="D17" s="48" t="s">
        <v>174</v>
      </c>
    </row>
    <row r="18" spans="1:4" s="52" customFormat="1" ht="20.100000000000001" customHeight="1" x14ac:dyDescent="0.25">
      <c r="A18" s="51">
        <f>IF(B17&gt;"",MAX(A$4:A17)+1,"")</f>
        <v>1986</v>
      </c>
      <c r="B18" s="195" t="s">
        <v>415</v>
      </c>
      <c r="C18" s="195" t="s">
        <v>415</v>
      </c>
      <c r="D18" s="52" t="s">
        <v>196</v>
      </c>
    </row>
    <row r="19" spans="1:4" s="52" customFormat="1" ht="20.100000000000001" customHeight="1" x14ac:dyDescent="0.25">
      <c r="A19" s="51">
        <v>1987</v>
      </c>
      <c r="B19" s="55" t="s">
        <v>184</v>
      </c>
      <c r="C19" s="195" t="s">
        <v>415</v>
      </c>
      <c r="D19" s="52" t="s">
        <v>184</v>
      </c>
    </row>
    <row r="20" spans="1:4" s="52" customFormat="1" ht="20.100000000000001" customHeight="1" x14ac:dyDescent="0.25">
      <c r="A20" s="51">
        <f>IF(B19&gt;"",MAX(A$4:A19)+1,"")</f>
        <v>1988</v>
      </c>
      <c r="B20" s="55" t="s">
        <v>184</v>
      </c>
      <c r="C20" s="195" t="s">
        <v>415</v>
      </c>
      <c r="D20" s="52" t="s">
        <v>184</v>
      </c>
    </row>
    <row r="21" spans="1:4" s="52" customFormat="1" ht="20.100000000000001" customHeight="1" x14ac:dyDescent="0.25">
      <c r="A21" s="51">
        <f>IF(B20&gt;"",MAX(A$4:A20)+1,"")</f>
        <v>1989</v>
      </c>
      <c r="B21" s="55" t="s">
        <v>184</v>
      </c>
      <c r="C21" s="195" t="s">
        <v>415</v>
      </c>
      <c r="D21" s="52" t="s">
        <v>184</v>
      </c>
    </row>
    <row r="22" spans="1:4" s="52" customFormat="1" ht="20.100000000000001" customHeight="1" x14ac:dyDescent="0.25">
      <c r="A22" s="51">
        <f>IF(B21&gt;"",MAX(A$4:A21)+1,"")</f>
        <v>1990</v>
      </c>
      <c r="B22" s="55" t="s">
        <v>192</v>
      </c>
      <c r="C22" s="195" t="s">
        <v>415</v>
      </c>
      <c r="D22" s="52" t="s">
        <v>192</v>
      </c>
    </row>
    <row r="23" spans="1:4" s="52" customFormat="1" ht="20.100000000000001" customHeight="1" x14ac:dyDescent="0.25">
      <c r="A23" s="51">
        <f>IF(B22&gt;"",MAX(A$4:A22)+1,"")</f>
        <v>1991</v>
      </c>
      <c r="B23" s="55" t="s">
        <v>192</v>
      </c>
      <c r="C23" s="195" t="s">
        <v>415</v>
      </c>
      <c r="D23" s="52" t="s">
        <v>192</v>
      </c>
    </row>
    <row r="24" spans="1:4" s="52" customFormat="1" ht="20.100000000000001" customHeight="1" x14ac:dyDescent="0.25">
      <c r="A24" s="51">
        <f>IF(B23&gt;"",MAX(A$4:A23)+1,"")</f>
        <v>1992</v>
      </c>
      <c r="B24" s="55" t="s">
        <v>192</v>
      </c>
      <c r="C24" s="195" t="s">
        <v>415</v>
      </c>
      <c r="D24" s="52" t="s">
        <v>184</v>
      </c>
    </row>
    <row r="25" spans="1:4" s="52" customFormat="1" ht="20.100000000000001" customHeight="1" x14ac:dyDescent="0.25">
      <c r="A25" s="51">
        <f>IF(B24&gt;"",MAX(A$4:A24)+1,"")</f>
        <v>1993</v>
      </c>
      <c r="B25" s="55" t="s">
        <v>174</v>
      </c>
      <c r="C25" s="195" t="s">
        <v>415</v>
      </c>
      <c r="D25" s="52" t="s">
        <v>174</v>
      </c>
    </row>
    <row r="26" spans="1:4" s="52" customFormat="1" ht="20.100000000000001" customHeight="1" x14ac:dyDescent="0.25">
      <c r="A26" s="51">
        <f>IF(B25&gt;"",MAX(A$4:A25)+1,"")</f>
        <v>1994</v>
      </c>
      <c r="B26" s="55" t="s">
        <v>192</v>
      </c>
      <c r="C26" s="195" t="s">
        <v>415</v>
      </c>
      <c r="D26" s="52" t="s">
        <v>192</v>
      </c>
    </row>
    <row r="27" spans="1:4" s="52" customFormat="1" ht="20.100000000000001" customHeight="1" x14ac:dyDescent="0.25">
      <c r="A27" s="51">
        <f>IF(B26&gt;"",MAX(A$4:A26)+1,"")</f>
        <v>1995</v>
      </c>
      <c r="B27" s="52" t="s">
        <v>319</v>
      </c>
      <c r="C27" s="55" t="s">
        <v>262</v>
      </c>
      <c r="D27" s="52" t="s">
        <v>172</v>
      </c>
    </row>
    <row r="28" spans="1:4" s="52" customFormat="1" ht="20.100000000000001" customHeight="1" x14ac:dyDescent="0.25">
      <c r="A28" s="51"/>
      <c r="B28" s="52" t="s">
        <v>328</v>
      </c>
      <c r="C28" s="195"/>
    </row>
    <row r="29" spans="1:4" s="52" customFormat="1" ht="20.100000000000001" customHeight="1" x14ac:dyDescent="0.25">
      <c r="A29" s="51">
        <f>IF(B28&gt;"",MAX(A$4:A28)+1,"")</f>
        <v>1996</v>
      </c>
      <c r="B29" s="52" t="s">
        <v>192</v>
      </c>
      <c r="C29" s="195" t="s">
        <v>415</v>
      </c>
      <c r="D29" s="52" t="s">
        <v>192</v>
      </c>
    </row>
    <row r="30" spans="1:4" s="52" customFormat="1" ht="20.100000000000001" customHeight="1" x14ac:dyDescent="0.25">
      <c r="A30" s="51">
        <f>IF(B29&gt;"",MAX(A$4:A29)+1,"")</f>
        <v>1997</v>
      </c>
      <c r="B30" s="55" t="s">
        <v>172</v>
      </c>
      <c r="C30" s="195" t="s">
        <v>415</v>
      </c>
      <c r="D30" s="52" t="s">
        <v>172</v>
      </c>
    </row>
    <row r="31" spans="1:4" s="52" customFormat="1" ht="20.100000000000001" customHeight="1" x14ac:dyDescent="0.25">
      <c r="A31" s="51">
        <f>IF(B30&gt;"",MAX(A$4:A30)+1,"")</f>
        <v>1998</v>
      </c>
      <c r="B31" s="55" t="s">
        <v>192</v>
      </c>
      <c r="C31" s="195" t="s">
        <v>415</v>
      </c>
      <c r="D31" s="52" t="s">
        <v>172</v>
      </c>
    </row>
    <row r="32" spans="1:4" s="52" customFormat="1" ht="20.100000000000001" customHeight="1" x14ac:dyDescent="0.25">
      <c r="A32" s="51">
        <f>IF(B31&gt;"",MAX(A$4:A31)+1,"")</f>
        <v>1999</v>
      </c>
      <c r="B32" s="55" t="s">
        <v>205</v>
      </c>
      <c r="C32" s="195" t="s">
        <v>415</v>
      </c>
      <c r="D32" s="52" t="s">
        <v>192</v>
      </c>
    </row>
    <row r="33" spans="1:4" s="52" customFormat="1" ht="20.100000000000001" customHeight="1" x14ac:dyDescent="0.25">
      <c r="A33" s="51">
        <f>IF(B32&gt;"",MAX(A$4:A32)+1,"")</f>
        <v>2000</v>
      </c>
      <c r="B33" s="55" t="s">
        <v>397</v>
      </c>
      <c r="C33" s="195" t="s">
        <v>415</v>
      </c>
      <c r="D33" s="55" t="s">
        <v>397</v>
      </c>
    </row>
    <row r="34" spans="1:4" s="52" customFormat="1" ht="20.100000000000001" customHeight="1" x14ac:dyDescent="0.25">
      <c r="A34" s="51">
        <f>IF(B33&gt;"",MAX(A$4:A33)+1,"")</f>
        <v>2001</v>
      </c>
      <c r="B34" s="55" t="s">
        <v>398</v>
      </c>
      <c r="C34" s="195" t="s">
        <v>415</v>
      </c>
      <c r="D34" s="55" t="s">
        <v>399</v>
      </c>
    </row>
    <row r="35" spans="1:4" s="52" customFormat="1" ht="20.100000000000001" customHeight="1" x14ac:dyDescent="0.25">
      <c r="A35" s="51">
        <f>IF(B34&gt;"",MAX(A$4:A34)+1,"")</f>
        <v>2002</v>
      </c>
      <c r="B35" s="55" t="s">
        <v>192</v>
      </c>
      <c r="C35" s="195" t="s">
        <v>415</v>
      </c>
      <c r="D35" s="55" t="s">
        <v>192</v>
      </c>
    </row>
    <row r="36" spans="1:4" s="52" customFormat="1" ht="20.100000000000001" customHeight="1" x14ac:dyDescent="0.25">
      <c r="A36" s="51">
        <f>IF(B35&gt;"",MAX(A$4:A35)+1,"")</f>
        <v>2003</v>
      </c>
      <c r="B36" s="55" t="s">
        <v>192</v>
      </c>
      <c r="C36" s="195" t="s">
        <v>415</v>
      </c>
      <c r="D36" s="55" t="s">
        <v>192</v>
      </c>
    </row>
    <row r="37" spans="1:4" s="52" customFormat="1" ht="20.100000000000001" customHeight="1" x14ac:dyDescent="0.25">
      <c r="A37" s="51">
        <f>IF(B36&gt;"",MAX(A$4:A36)+1,"")</f>
        <v>2004</v>
      </c>
      <c r="B37" s="55" t="s">
        <v>178</v>
      </c>
      <c r="C37" s="195" t="s">
        <v>415</v>
      </c>
      <c r="D37" s="55" t="s">
        <v>194</v>
      </c>
    </row>
    <row r="38" spans="1:4" s="52" customFormat="1" ht="20.100000000000001" customHeight="1" x14ac:dyDescent="0.25">
      <c r="A38" s="51">
        <f>IF(B37&gt;"",MAX(A$4:A37)+1,"")</f>
        <v>2005</v>
      </c>
      <c r="B38" s="55" t="s">
        <v>400</v>
      </c>
      <c r="C38" s="195" t="s">
        <v>415</v>
      </c>
      <c r="D38" s="55" t="s">
        <v>192</v>
      </c>
    </row>
    <row r="39" spans="1:4" s="52" customFormat="1" ht="20.100000000000001" customHeight="1" x14ac:dyDescent="0.25">
      <c r="A39" s="51">
        <f>IF(B38&gt;"",MAX(A$4:A38)+1,"")</f>
        <v>2006</v>
      </c>
      <c r="B39" s="55" t="s">
        <v>178</v>
      </c>
      <c r="C39" s="195" t="s">
        <v>415</v>
      </c>
      <c r="D39" s="55" t="s">
        <v>178</v>
      </c>
    </row>
    <row r="40" spans="1:4" s="52" customFormat="1" ht="20.100000000000001" customHeight="1" x14ac:dyDescent="0.25">
      <c r="A40" s="51">
        <f>IF(B39&gt;"",MAX(A$4:A39)+1,"")</f>
        <v>2007</v>
      </c>
      <c r="B40" s="55" t="s">
        <v>194</v>
      </c>
      <c r="C40" s="195" t="s">
        <v>415</v>
      </c>
      <c r="D40" s="55" t="s">
        <v>196</v>
      </c>
    </row>
    <row r="41" spans="1:4" s="52" customFormat="1" ht="20.100000000000001" customHeight="1" x14ac:dyDescent="0.25">
      <c r="A41" s="51">
        <f>IF(B40&gt;"",MAX(A$4:A40)+1,"")</f>
        <v>2008</v>
      </c>
      <c r="B41" s="55" t="s">
        <v>172</v>
      </c>
      <c r="C41" s="195" t="s">
        <v>415</v>
      </c>
      <c r="D41" s="55" t="s">
        <v>172</v>
      </c>
    </row>
    <row r="42" spans="1:4" s="52" customFormat="1" ht="20.100000000000001" customHeight="1" x14ac:dyDescent="0.25">
      <c r="A42" s="51">
        <f>IF(B41&gt;"",MAX(A$4:A41)+1,"")</f>
        <v>2009</v>
      </c>
      <c r="B42" s="55" t="s">
        <v>398</v>
      </c>
      <c r="C42" s="195" t="s">
        <v>415</v>
      </c>
      <c r="D42" s="55" t="s">
        <v>398</v>
      </c>
    </row>
    <row r="43" spans="1:4" s="52" customFormat="1" ht="20.100000000000001" customHeight="1" x14ac:dyDescent="0.25">
      <c r="A43" s="51">
        <v>2010</v>
      </c>
      <c r="B43" s="317" t="s">
        <v>389</v>
      </c>
      <c r="C43" s="317"/>
      <c r="D43" s="317"/>
    </row>
    <row r="44" spans="1:4" s="52" customFormat="1" ht="20.100000000000001" customHeight="1" x14ac:dyDescent="0.25">
      <c r="A44" s="51"/>
      <c r="B44" s="55"/>
      <c r="C44" s="55"/>
      <c r="D44" s="55"/>
    </row>
    <row r="45" spans="1:4" s="52" customFormat="1" ht="20.100000000000001" customHeight="1" x14ac:dyDescent="0.25">
      <c r="A45" s="51"/>
      <c r="B45" s="55"/>
      <c r="C45" s="55"/>
      <c r="D45" s="55"/>
    </row>
    <row r="46" spans="1:4" s="52" customFormat="1" ht="20.100000000000001" customHeight="1" x14ac:dyDescent="0.25">
      <c r="A46" s="51"/>
      <c r="B46" s="55"/>
      <c r="C46" s="55"/>
      <c r="D46" s="55"/>
    </row>
    <row r="47" spans="1:4" s="52" customFormat="1" ht="20.100000000000001" customHeight="1" x14ac:dyDescent="0.25">
      <c r="A47" s="51"/>
      <c r="B47" s="55"/>
      <c r="C47" s="55"/>
      <c r="D47" s="55"/>
    </row>
    <row r="48" spans="1:4" s="52" customFormat="1" ht="20.100000000000001" customHeight="1" x14ac:dyDescent="0.25">
      <c r="A48" s="51"/>
      <c r="B48" s="55"/>
      <c r="C48" s="55"/>
      <c r="D48" s="55"/>
    </row>
    <row r="49" spans="1:4" s="52" customFormat="1" ht="20.100000000000001" customHeight="1" x14ac:dyDescent="0.25">
      <c r="A49" s="51"/>
      <c r="B49" s="55"/>
      <c r="C49" s="55"/>
      <c r="D49" s="55"/>
    </row>
    <row r="50" spans="1:4" s="52" customFormat="1" ht="20.100000000000001" customHeight="1" x14ac:dyDescent="0.25">
      <c r="A50" s="51"/>
      <c r="B50" s="55"/>
      <c r="C50" s="55"/>
      <c r="D50" s="55"/>
    </row>
    <row r="51" spans="1:4" s="52" customFormat="1" ht="20.100000000000001" customHeight="1" x14ac:dyDescent="0.25">
      <c r="A51" s="51"/>
      <c r="B51" s="55"/>
      <c r="C51" s="55"/>
      <c r="D51" s="55"/>
    </row>
    <row r="52" spans="1:4" s="52" customFormat="1" ht="20.100000000000001" customHeight="1" x14ac:dyDescent="0.25">
      <c r="A52" s="51"/>
      <c r="B52" s="55"/>
      <c r="C52" s="55"/>
      <c r="D52" s="55"/>
    </row>
    <row r="53" spans="1:4" s="52" customFormat="1" ht="20.100000000000001" customHeight="1" x14ac:dyDescent="0.25">
      <c r="A53" s="51"/>
      <c r="B53" s="55"/>
      <c r="C53" s="55"/>
      <c r="D53" s="55"/>
    </row>
    <row r="54" spans="1:4" s="52" customFormat="1" ht="20.100000000000001" customHeight="1" x14ac:dyDescent="0.25">
      <c r="A54" s="51"/>
      <c r="B54" s="55"/>
      <c r="C54" s="55"/>
    </row>
    <row r="55" spans="1:4" s="52" customFormat="1" ht="20.100000000000001" customHeight="1" x14ac:dyDescent="0.25">
      <c r="A55" s="51"/>
      <c r="B55" s="55"/>
      <c r="C55" s="55"/>
    </row>
    <row r="56" spans="1:4" s="52" customFormat="1" ht="20.100000000000001" customHeight="1" x14ac:dyDescent="0.25">
      <c r="A56" s="51"/>
      <c r="B56" s="55"/>
      <c r="C56" s="55"/>
    </row>
    <row r="57" spans="1:4" s="52" customFormat="1" ht="20.100000000000001" customHeight="1" x14ac:dyDescent="0.25">
      <c r="A57" s="51"/>
      <c r="B57" s="55"/>
      <c r="C57" s="55"/>
    </row>
    <row r="58" spans="1:4" s="52" customFormat="1" ht="20.100000000000001" customHeight="1" x14ac:dyDescent="0.25">
      <c r="A58" s="51"/>
      <c r="B58" s="55"/>
      <c r="C58" s="55"/>
    </row>
    <row r="59" spans="1:4" s="52" customFormat="1" ht="20.100000000000001" customHeight="1" x14ac:dyDescent="0.25">
      <c r="A59" s="51"/>
      <c r="B59" s="55"/>
      <c r="C59" s="55"/>
    </row>
    <row r="60" spans="1:4" s="52" customFormat="1" ht="20.100000000000001" customHeight="1" x14ac:dyDescent="0.25">
      <c r="A60" s="51"/>
      <c r="B60" s="55"/>
      <c r="C60" s="55"/>
    </row>
    <row r="61" spans="1:4" s="52" customFormat="1" ht="20.100000000000001" customHeight="1" x14ac:dyDescent="0.25">
      <c r="A61" s="51"/>
      <c r="B61" s="55"/>
      <c r="C61" s="55"/>
    </row>
    <row r="62" spans="1:4" s="53" customFormat="1" ht="20.100000000000001" customHeight="1" x14ac:dyDescent="0.25">
      <c r="A62" s="51"/>
      <c r="B62" s="54"/>
      <c r="C62" s="54"/>
    </row>
    <row r="63" spans="1:4" s="53" customFormat="1" ht="20.100000000000001" customHeight="1" x14ac:dyDescent="0.25">
      <c r="A63" s="51"/>
      <c r="B63" s="54"/>
      <c r="C63" s="54"/>
    </row>
    <row r="64" spans="1:4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  <row r="93" spans="1:3" s="52" customFormat="1" ht="20.100000000000001" customHeight="1" x14ac:dyDescent="0.25">
      <c r="A93" s="51"/>
      <c r="B93" s="55"/>
      <c r="C93" s="55"/>
    </row>
    <row r="94" spans="1:3" s="52" customFormat="1" ht="20.100000000000001" customHeight="1" x14ac:dyDescent="0.25">
      <c r="A94" s="51"/>
      <c r="B94" s="55"/>
      <c r="C94" s="55"/>
    </row>
    <row r="95" spans="1:3" s="52" customFormat="1" ht="20.100000000000001" customHeight="1" x14ac:dyDescent="0.25">
      <c r="A95" s="51"/>
      <c r="B95" s="55"/>
      <c r="C95" s="55"/>
    </row>
    <row r="96" spans="1:3" s="52" customFormat="1" ht="20.100000000000001" customHeight="1" x14ac:dyDescent="0.25">
      <c r="A96" s="51"/>
      <c r="B96" s="55"/>
      <c r="C96" s="55"/>
    </row>
    <row r="97" spans="1:3" s="52" customFormat="1" ht="20.100000000000001" customHeight="1" x14ac:dyDescent="0.25">
      <c r="A97" s="51"/>
      <c r="B97" s="55"/>
      <c r="C97" s="55"/>
    </row>
    <row r="98" spans="1:3" s="52" customFormat="1" ht="20.100000000000001" customHeight="1" x14ac:dyDescent="0.25">
      <c r="A98" s="51"/>
      <c r="B98" s="55"/>
      <c r="C98" s="55"/>
    </row>
    <row r="99" spans="1:3" s="52" customFormat="1" ht="20.100000000000001" customHeight="1" x14ac:dyDescent="0.25">
      <c r="A99" s="51"/>
      <c r="B99" s="55"/>
      <c r="C99" s="55"/>
    </row>
    <row r="100" spans="1:3" s="52" customFormat="1" ht="20.100000000000001" customHeight="1" x14ac:dyDescent="0.25">
      <c r="A100" s="51"/>
      <c r="B100" s="55"/>
      <c r="C100" s="55"/>
    </row>
    <row r="101" spans="1:3" s="52" customFormat="1" ht="20.100000000000001" customHeight="1" x14ac:dyDescent="0.25">
      <c r="A101" s="51"/>
      <c r="B101" s="55"/>
      <c r="C101" s="55"/>
    </row>
    <row r="102" spans="1:3" s="52" customFormat="1" ht="20.100000000000001" customHeight="1" x14ac:dyDescent="0.25">
      <c r="A102" s="51"/>
      <c r="B102" s="55"/>
      <c r="C102" s="55"/>
    </row>
  </sheetData>
  <mergeCells count="2">
    <mergeCell ref="B4:D4"/>
    <mergeCell ref="B43:D43"/>
  </mergeCells>
  <hyperlinks>
    <hyperlink ref="C1" location="'Competitions Dashboard'!A1" display=" COMPETITIONS DASHBOARD" xr:uid="{29E5FC41-0843-43C0-B3F8-901E5877B43A}"/>
    <hyperlink ref="D1" location="'Statistics Overview'!A1" display="STATISTICS OVERVIEW" xr:uid="{2D7595F7-B94C-4DDA-93D1-8D312439983F}"/>
  </hyperlinks>
  <pageMargins left="0.70866141732283472" right="0.70866141732283472" top="0.74803149606299213" bottom="0.74803149606299213" header="0.31496062992125984" footer="0.31496062992125984"/>
  <pageSetup scale="89" fitToHeight="0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445BB-F9E0-4E6B-8529-3845D68EE41A}">
  <sheetPr>
    <pageSetUpPr fitToPage="1"/>
  </sheetPr>
  <dimension ref="A1:G108"/>
  <sheetViews>
    <sheetView showGridLines="0" zoomScaleNormal="100" workbookViewId="0">
      <pane xSplit="1" ySplit="6" topLeftCell="B45" activePane="bottomRight" state="frozen"/>
      <selection activeCell="C11" sqref="C11"/>
      <selection pane="topRight" activeCell="C11" sqref="C11"/>
      <selection pane="bottomLeft" activeCell="C11" sqref="C1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401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128" customFormat="1" ht="20.100000000000001" customHeight="1" x14ac:dyDescent="0.3">
      <c r="A7" s="51">
        <v>1965</v>
      </c>
      <c r="B7" s="195" t="s">
        <v>415</v>
      </c>
      <c r="C7" s="195" t="s">
        <v>415</v>
      </c>
      <c r="D7" s="52" t="s">
        <v>192</v>
      </c>
      <c r="E7" s="48"/>
      <c r="F7" s="48"/>
      <c r="G7" s="48"/>
    </row>
    <row r="8" spans="1:7" s="128" customFormat="1" ht="20.100000000000001" customHeight="1" x14ac:dyDescent="0.3">
      <c r="A8" s="51">
        <v>1966</v>
      </c>
      <c r="B8" s="195" t="s">
        <v>415</v>
      </c>
      <c r="C8" s="195" t="s">
        <v>415</v>
      </c>
      <c r="D8" s="52" t="s">
        <v>837</v>
      </c>
      <c r="E8" s="48"/>
      <c r="F8" s="48"/>
      <c r="G8" s="48"/>
    </row>
    <row r="9" spans="1:7" s="128" customFormat="1" ht="20.100000000000001" customHeight="1" x14ac:dyDescent="0.3">
      <c r="A9" s="51">
        <v>1967</v>
      </c>
      <c r="B9" s="195" t="s">
        <v>415</v>
      </c>
      <c r="C9" s="195" t="s">
        <v>415</v>
      </c>
      <c r="D9" s="195" t="s">
        <v>415</v>
      </c>
      <c r="E9" s="48"/>
      <c r="F9" s="48"/>
      <c r="G9" s="48"/>
    </row>
    <row r="10" spans="1:7" s="128" customFormat="1" ht="20.100000000000001" customHeight="1" x14ac:dyDescent="0.3">
      <c r="A10" s="51">
        <v>1968</v>
      </c>
      <c r="B10" s="195" t="s">
        <v>415</v>
      </c>
      <c r="C10" s="195" t="s">
        <v>415</v>
      </c>
      <c r="D10" s="195" t="s">
        <v>415</v>
      </c>
      <c r="E10" s="48"/>
      <c r="F10" s="48"/>
      <c r="G10" s="48"/>
    </row>
    <row r="11" spans="1:7" s="128" customFormat="1" ht="20.100000000000001" customHeight="1" x14ac:dyDescent="0.3">
      <c r="A11" s="51">
        <v>1969</v>
      </c>
      <c r="B11" s="195" t="s">
        <v>415</v>
      </c>
      <c r="C11" s="195" t="s">
        <v>415</v>
      </c>
      <c r="D11" s="52" t="s">
        <v>339</v>
      </c>
      <c r="E11" s="48"/>
      <c r="F11" s="48"/>
      <c r="G11" s="48"/>
    </row>
    <row r="12" spans="1:7" s="128" customFormat="1" ht="20.100000000000001" customHeight="1" x14ac:dyDescent="0.3">
      <c r="A12" s="51">
        <v>1970</v>
      </c>
      <c r="B12" s="195" t="s">
        <v>415</v>
      </c>
      <c r="C12" s="195" t="s">
        <v>415</v>
      </c>
      <c r="D12" s="52" t="s">
        <v>205</v>
      </c>
      <c r="E12" s="48"/>
      <c r="F12" s="48"/>
      <c r="G12" s="48"/>
    </row>
    <row r="13" spans="1:7" s="128" customFormat="1" ht="20.100000000000001" customHeight="1" x14ac:dyDescent="0.3">
      <c r="A13" s="51">
        <v>1971</v>
      </c>
      <c r="B13" s="195" t="s">
        <v>415</v>
      </c>
      <c r="C13" s="195" t="s">
        <v>415</v>
      </c>
      <c r="D13" s="195" t="s">
        <v>415</v>
      </c>
      <c r="E13" s="48"/>
      <c r="F13" s="48"/>
      <c r="G13" s="48"/>
    </row>
    <row r="14" spans="1:7" s="128" customFormat="1" ht="20.100000000000001" customHeight="1" x14ac:dyDescent="0.3">
      <c r="A14" s="51">
        <v>1972</v>
      </c>
      <c r="B14" s="195" t="s">
        <v>415</v>
      </c>
      <c r="C14" s="195" t="s">
        <v>415</v>
      </c>
      <c r="D14" s="195" t="s">
        <v>415</v>
      </c>
      <c r="E14" s="48"/>
      <c r="F14" s="48"/>
      <c r="G14" s="48"/>
    </row>
    <row r="15" spans="1:7" s="128" customFormat="1" ht="20.100000000000001" customHeight="1" x14ac:dyDescent="0.3">
      <c r="A15" s="51">
        <v>1973</v>
      </c>
      <c r="B15" s="195" t="s">
        <v>415</v>
      </c>
      <c r="C15" s="195" t="s">
        <v>415</v>
      </c>
      <c r="D15" s="52" t="s">
        <v>838</v>
      </c>
      <c r="E15" s="48"/>
      <c r="F15" s="48"/>
      <c r="G15" s="48"/>
    </row>
    <row r="16" spans="1:7" s="128" customFormat="1" ht="20.100000000000001" customHeight="1" x14ac:dyDescent="0.3">
      <c r="A16" s="51">
        <v>1974</v>
      </c>
      <c r="B16" s="195" t="s">
        <v>415</v>
      </c>
      <c r="C16" s="195" t="s">
        <v>415</v>
      </c>
      <c r="D16" s="195" t="s">
        <v>415</v>
      </c>
      <c r="E16" s="48"/>
      <c r="F16" s="48"/>
      <c r="G16" s="48"/>
    </row>
    <row r="17" spans="1:4" s="128" customFormat="1" ht="20.100000000000001" customHeight="1" x14ac:dyDescent="0.3">
      <c r="A17" s="51">
        <v>1975</v>
      </c>
      <c r="B17" s="195" t="s">
        <v>415</v>
      </c>
      <c r="C17" s="195" t="s">
        <v>415</v>
      </c>
      <c r="D17" s="195" t="s">
        <v>415</v>
      </c>
    </row>
    <row r="18" spans="1:4" s="128" customFormat="1" ht="20.100000000000001" customHeight="1" x14ac:dyDescent="0.3">
      <c r="A18" s="51">
        <v>1976</v>
      </c>
      <c r="B18" s="195" t="s">
        <v>415</v>
      </c>
      <c r="C18" s="195" t="s">
        <v>415</v>
      </c>
      <c r="D18" s="195" t="s">
        <v>415</v>
      </c>
    </row>
    <row r="19" spans="1:4" s="128" customFormat="1" ht="20.100000000000001" customHeight="1" x14ac:dyDescent="0.3">
      <c r="A19" s="51">
        <v>1977</v>
      </c>
      <c r="B19" s="54" t="s">
        <v>174</v>
      </c>
      <c r="C19" s="195" t="s">
        <v>415</v>
      </c>
      <c r="D19" s="52" t="s">
        <v>174</v>
      </c>
    </row>
    <row r="20" spans="1:4" s="128" customFormat="1" ht="20.100000000000001" customHeight="1" x14ac:dyDescent="0.3">
      <c r="A20" s="51">
        <v>1978</v>
      </c>
      <c r="B20" s="195" t="s">
        <v>415</v>
      </c>
      <c r="C20" s="195" t="s">
        <v>415</v>
      </c>
      <c r="D20" s="52" t="s">
        <v>172</v>
      </c>
    </row>
    <row r="21" spans="1:4" s="128" customFormat="1" ht="20.100000000000001" customHeight="1" x14ac:dyDescent="0.3">
      <c r="A21" s="51">
        <v>1979</v>
      </c>
      <c r="B21" s="195" t="s">
        <v>415</v>
      </c>
      <c r="C21" s="195" t="s">
        <v>415</v>
      </c>
      <c r="D21" s="195" t="s">
        <v>415</v>
      </c>
    </row>
    <row r="22" spans="1:4" s="128" customFormat="1" ht="20.100000000000001" customHeight="1" x14ac:dyDescent="0.3">
      <c r="A22" s="51">
        <v>1980</v>
      </c>
      <c r="B22" s="54" t="s">
        <v>194</v>
      </c>
      <c r="C22" s="195" t="s">
        <v>415</v>
      </c>
      <c r="D22" s="52" t="s">
        <v>194</v>
      </c>
    </row>
    <row r="23" spans="1:4" s="52" customFormat="1" ht="20.100000000000001" customHeight="1" x14ac:dyDescent="0.25">
      <c r="A23" s="51">
        <v>1981</v>
      </c>
      <c r="B23" s="55" t="s">
        <v>172</v>
      </c>
      <c r="C23" s="195" t="s">
        <v>415</v>
      </c>
      <c r="D23" s="52" t="s">
        <v>268</v>
      </c>
    </row>
    <row r="24" spans="1:4" s="52" customFormat="1" ht="20.100000000000001" customHeight="1" x14ac:dyDescent="0.25">
      <c r="A24" s="51">
        <v>1982</v>
      </c>
      <c r="B24" s="55" t="s">
        <v>172</v>
      </c>
      <c r="C24" s="195" t="s">
        <v>415</v>
      </c>
      <c r="D24" s="52" t="s">
        <v>174</v>
      </c>
    </row>
    <row r="25" spans="1:4" s="52" customFormat="1" ht="20.100000000000001" customHeight="1" x14ac:dyDescent="0.25">
      <c r="A25" s="51">
        <f>IF(B24&gt;"",MAX(A$4:A24)+1,"")</f>
        <v>1983</v>
      </c>
      <c r="B25" s="195" t="s">
        <v>415</v>
      </c>
      <c r="C25" s="195" t="s">
        <v>415</v>
      </c>
      <c r="D25" s="52" t="s">
        <v>205</v>
      </c>
    </row>
    <row r="26" spans="1:4" s="52" customFormat="1" ht="20.100000000000001" customHeight="1" x14ac:dyDescent="0.25">
      <c r="A26" s="51">
        <v>1984</v>
      </c>
      <c r="B26" s="55" t="s">
        <v>174</v>
      </c>
      <c r="C26" s="195" t="s">
        <v>415</v>
      </c>
      <c r="D26" s="52" t="s">
        <v>214</v>
      </c>
    </row>
    <row r="27" spans="1:4" s="52" customFormat="1" ht="20.100000000000001" customHeight="1" x14ac:dyDescent="0.25">
      <c r="A27" s="51">
        <f>IF(B26&gt;"",MAX(A$4:A26)+1,"")</f>
        <v>1985</v>
      </c>
      <c r="B27" s="55" t="s">
        <v>174</v>
      </c>
      <c r="C27" s="195" t="s">
        <v>415</v>
      </c>
      <c r="D27" s="52" t="s">
        <v>205</v>
      </c>
    </row>
    <row r="28" spans="1:4" s="52" customFormat="1" ht="20.100000000000001" customHeight="1" x14ac:dyDescent="0.25">
      <c r="A28" s="51">
        <f>IF(B27&gt;"",MAX(A$4:A27)+1,"")</f>
        <v>1986</v>
      </c>
      <c r="B28" s="55" t="s">
        <v>194</v>
      </c>
      <c r="C28" s="195" t="s">
        <v>415</v>
      </c>
      <c r="D28" s="52" t="s">
        <v>172</v>
      </c>
    </row>
    <row r="29" spans="1:4" s="52" customFormat="1" ht="20.100000000000001" customHeight="1" x14ac:dyDescent="0.25">
      <c r="A29" s="51">
        <f>IF(B28&gt;"",MAX(A$4:A28)+1,"")</f>
        <v>1987</v>
      </c>
      <c r="B29" s="55" t="s">
        <v>190</v>
      </c>
      <c r="C29" s="195" t="s">
        <v>415</v>
      </c>
      <c r="D29" s="52" t="s">
        <v>190</v>
      </c>
    </row>
    <row r="30" spans="1:4" s="52" customFormat="1" ht="20.100000000000001" customHeight="1" x14ac:dyDescent="0.25">
      <c r="A30" s="51">
        <f>IF(B29&gt;"",MAX(A$4:A29)+1,"")</f>
        <v>1988</v>
      </c>
      <c r="B30" s="55" t="s">
        <v>184</v>
      </c>
      <c r="C30" s="195" t="s">
        <v>415</v>
      </c>
      <c r="D30" s="52" t="s">
        <v>190</v>
      </c>
    </row>
    <row r="31" spans="1:4" s="52" customFormat="1" ht="20.100000000000001" customHeight="1" x14ac:dyDescent="0.25">
      <c r="A31" s="51">
        <f>IF(B30&gt;"",MAX(A$4:A30)+1,"")</f>
        <v>1989</v>
      </c>
      <c r="B31" s="55" t="s">
        <v>194</v>
      </c>
      <c r="C31" s="195" t="s">
        <v>415</v>
      </c>
      <c r="D31" s="52" t="s">
        <v>271</v>
      </c>
    </row>
    <row r="32" spans="1:4" s="52" customFormat="1" ht="20.100000000000001" customHeight="1" x14ac:dyDescent="0.25">
      <c r="A32" s="51">
        <f>IF(B31&gt;"",MAX(A$4:A31)+1,"")</f>
        <v>1990</v>
      </c>
      <c r="B32" s="52" t="s">
        <v>174</v>
      </c>
      <c r="C32" s="195" t="s">
        <v>415</v>
      </c>
      <c r="D32" s="52" t="s">
        <v>172</v>
      </c>
    </row>
    <row r="33" spans="1:4" s="52" customFormat="1" ht="20.100000000000001" customHeight="1" x14ac:dyDescent="0.25">
      <c r="A33" s="51">
        <f>IF(B32&gt;"",MAX(A$4:A32)+1,"")</f>
        <v>1991</v>
      </c>
      <c r="B33" s="52" t="s">
        <v>333</v>
      </c>
      <c r="C33" s="55" t="s">
        <v>262</v>
      </c>
      <c r="D33" s="52" t="s">
        <v>205</v>
      </c>
    </row>
    <row r="34" spans="1:4" s="52" customFormat="1" ht="20.100000000000001" customHeight="1" x14ac:dyDescent="0.25">
      <c r="A34" s="51"/>
      <c r="B34" s="52" t="s">
        <v>349</v>
      </c>
      <c r="C34" s="55"/>
    </row>
    <row r="35" spans="1:4" s="52" customFormat="1" ht="20.100000000000001" customHeight="1" x14ac:dyDescent="0.25">
      <c r="A35" s="51">
        <f>IF(B34&gt;"",MAX(A$4:A34)+1,"")</f>
        <v>1992</v>
      </c>
      <c r="B35" s="55" t="s">
        <v>205</v>
      </c>
      <c r="C35" s="195" t="s">
        <v>415</v>
      </c>
      <c r="D35" s="52" t="s">
        <v>205</v>
      </c>
    </row>
    <row r="36" spans="1:4" s="52" customFormat="1" ht="20.100000000000001" customHeight="1" x14ac:dyDescent="0.25">
      <c r="A36" s="51">
        <f>IF(B35&gt;"",MAX(A$4:A35)+1,"")</f>
        <v>1993</v>
      </c>
      <c r="B36" s="55" t="s">
        <v>194</v>
      </c>
      <c r="C36" s="195" t="s">
        <v>415</v>
      </c>
      <c r="D36" s="52" t="s">
        <v>194</v>
      </c>
    </row>
    <row r="37" spans="1:4" s="52" customFormat="1" ht="20.100000000000001" customHeight="1" x14ac:dyDescent="0.25">
      <c r="A37" s="51">
        <f>IF(B36&gt;"",MAX(A$4:A36)+1,"")</f>
        <v>1994</v>
      </c>
      <c r="B37" s="55" t="s">
        <v>205</v>
      </c>
      <c r="C37" s="195" t="s">
        <v>415</v>
      </c>
      <c r="D37" s="52" t="s">
        <v>192</v>
      </c>
    </row>
    <row r="38" spans="1:4" s="52" customFormat="1" ht="20.100000000000001" customHeight="1" x14ac:dyDescent="0.25">
      <c r="A38" s="51">
        <f>IF(B37&gt;"",MAX(A$4:A37)+1,"")</f>
        <v>1995</v>
      </c>
      <c r="B38" s="55" t="s">
        <v>205</v>
      </c>
      <c r="C38" s="195" t="s">
        <v>415</v>
      </c>
      <c r="D38" s="55" t="s">
        <v>174</v>
      </c>
    </row>
    <row r="39" spans="1:4" s="52" customFormat="1" ht="20.100000000000001" customHeight="1" x14ac:dyDescent="0.25">
      <c r="A39" s="51">
        <f>IF(B38&gt;"",MAX(A$4:A38)+1,"")</f>
        <v>1996</v>
      </c>
      <c r="B39" s="55" t="s">
        <v>190</v>
      </c>
      <c r="C39" s="195" t="s">
        <v>415</v>
      </c>
      <c r="D39" s="55" t="s">
        <v>190</v>
      </c>
    </row>
    <row r="40" spans="1:4" s="52" customFormat="1" ht="20.100000000000001" customHeight="1" x14ac:dyDescent="0.25">
      <c r="A40" s="51">
        <f>IF(B39&gt;"",MAX(A$4:A39)+1,"")</f>
        <v>1997</v>
      </c>
      <c r="B40" s="55" t="s">
        <v>65</v>
      </c>
      <c r="C40" s="195" t="s">
        <v>415</v>
      </c>
      <c r="D40" s="55" t="s">
        <v>281</v>
      </c>
    </row>
    <row r="41" spans="1:4" s="52" customFormat="1" ht="20.100000000000001" customHeight="1" x14ac:dyDescent="0.25">
      <c r="A41" s="51">
        <f>IF(B40&gt;"",MAX(A$4:A40)+1,"")</f>
        <v>1998</v>
      </c>
      <c r="B41" s="55" t="s">
        <v>281</v>
      </c>
      <c r="C41" s="195" t="s">
        <v>415</v>
      </c>
      <c r="D41" s="55" t="s">
        <v>349</v>
      </c>
    </row>
    <row r="42" spans="1:4" s="52" customFormat="1" ht="20.100000000000001" customHeight="1" x14ac:dyDescent="0.25">
      <c r="A42" s="51"/>
      <c r="B42" s="195"/>
      <c r="C42" s="55"/>
      <c r="D42" s="55" t="s">
        <v>364</v>
      </c>
    </row>
    <row r="43" spans="1:4" s="52" customFormat="1" ht="20.100000000000001" customHeight="1" x14ac:dyDescent="0.25">
      <c r="A43" s="51">
        <f>IF(B41&gt;"",MAX(A$4:A41)+1,"")</f>
        <v>1999</v>
      </c>
      <c r="B43" s="55" t="s">
        <v>188</v>
      </c>
      <c r="C43" s="195" t="s">
        <v>415</v>
      </c>
      <c r="D43" s="55" t="s">
        <v>188</v>
      </c>
    </row>
    <row r="44" spans="1:4" s="52" customFormat="1" ht="20.100000000000001" customHeight="1" x14ac:dyDescent="0.25">
      <c r="A44" s="51">
        <f>IF(B43&gt;"",MAX(A$4:A43)+1,"")</f>
        <v>2000</v>
      </c>
      <c r="B44" s="55" t="s">
        <v>387</v>
      </c>
      <c r="C44" s="55" t="s">
        <v>262</v>
      </c>
      <c r="D44" s="55" t="s">
        <v>188</v>
      </c>
    </row>
    <row r="45" spans="1:4" s="52" customFormat="1" ht="20.100000000000001" customHeight="1" x14ac:dyDescent="0.25">
      <c r="A45" s="51"/>
      <c r="B45" s="55" t="s">
        <v>249</v>
      </c>
      <c r="C45" s="55"/>
      <c r="D45" s="55"/>
    </row>
    <row r="46" spans="1:4" s="52" customFormat="1" ht="20.100000000000001" customHeight="1" x14ac:dyDescent="0.25">
      <c r="A46" s="51">
        <f>IF(B45&gt;"",MAX(A$4:A45)+1,"")</f>
        <v>2001</v>
      </c>
      <c r="B46" s="55" t="s">
        <v>400</v>
      </c>
      <c r="C46" s="195" t="s">
        <v>415</v>
      </c>
      <c r="D46" s="55" t="s">
        <v>214</v>
      </c>
    </row>
    <row r="47" spans="1:4" s="52" customFormat="1" ht="20.100000000000001" customHeight="1" x14ac:dyDescent="0.25">
      <c r="A47" s="51">
        <f>IF(B46&gt;"",MAX(A$4:A46)+1,"")</f>
        <v>2002</v>
      </c>
      <c r="B47" s="55" t="s">
        <v>190</v>
      </c>
      <c r="C47" s="195" t="s">
        <v>415</v>
      </c>
      <c r="D47" s="55" t="s">
        <v>205</v>
      </c>
    </row>
    <row r="48" spans="1:4" s="52" customFormat="1" ht="20.100000000000001" customHeight="1" x14ac:dyDescent="0.25">
      <c r="A48" s="51">
        <f>IF(B47&gt;"",MAX(A$4:A47)+1,"")</f>
        <v>2003</v>
      </c>
      <c r="B48" s="55" t="s">
        <v>186</v>
      </c>
      <c r="C48" s="195" t="s">
        <v>415</v>
      </c>
      <c r="D48" s="55" t="s">
        <v>186</v>
      </c>
    </row>
    <row r="49" spans="1:4" s="52" customFormat="1" ht="20.100000000000001" customHeight="1" x14ac:dyDescent="0.25">
      <c r="A49" s="51">
        <f>IF(B48&gt;"",MAX(A$4:A48)+1,"")</f>
        <v>2004</v>
      </c>
      <c r="B49" s="55" t="s">
        <v>186</v>
      </c>
      <c r="C49" s="195" t="s">
        <v>415</v>
      </c>
      <c r="D49" s="55" t="s">
        <v>192</v>
      </c>
    </row>
    <row r="50" spans="1:4" s="52" customFormat="1" ht="20.100000000000001" customHeight="1" x14ac:dyDescent="0.25">
      <c r="A50" s="51">
        <f>IF(B49&gt;"",MAX(A$4:A49)+1,"")</f>
        <v>2005</v>
      </c>
      <c r="B50" s="55" t="s">
        <v>194</v>
      </c>
      <c r="C50" s="195" t="s">
        <v>415</v>
      </c>
      <c r="D50" s="55" t="s">
        <v>194</v>
      </c>
    </row>
    <row r="51" spans="1:4" s="52" customFormat="1" ht="20.100000000000001" customHeight="1" x14ac:dyDescent="0.25">
      <c r="A51" s="51">
        <f>IF(B50&gt;"",MAX(A$4:A50)+1,"")</f>
        <v>2006</v>
      </c>
      <c r="B51" s="55" t="s">
        <v>194</v>
      </c>
      <c r="C51" s="55" t="s">
        <v>186</v>
      </c>
      <c r="D51" s="55" t="s">
        <v>186</v>
      </c>
    </row>
    <row r="52" spans="1:4" s="52" customFormat="1" ht="20.100000000000001" customHeight="1" x14ac:dyDescent="0.25">
      <c r="A52" s="51">
        <f>IF(B51&gt;"",MAX(A$4:A51)+1,"")</f>
        <v>2007</v>
      </c>
      <c r="B52" s="55" t="s">
        <v>194</v>
      </c>
      <c r="C52" s="195" t="s">
        <v>415</v>
      </c>
      <c r="D52" s="55" t="s">
        <v>194</v>
      </c>
    </row>
    <row r="53" spans="1:4" s="52" customFormat="1" ht="20.100000000000001" customHeight="1" x14ac:dyDescent="0.25">
      <c r="A53" s="51">
        <f>IF(B52&gt;"",MAX(A$4:A52)+1,"")</f>
        <v>2008</v>
      </c>
      <c r="B53" s="55" t="s">
        <v>201</v>
      </c>
      <c r="C53" s="195" t="s">
        <v>415</v>
      </c>
      <c r="D53" s="55" t="s">
        <v>201</v>
      </c>
    </row>
    <row r="54" spans="1:4" s="52" customFormat="1" ht="20.100000000000001" customHeight="1" x14ac:dyDescent="0.25">
      <c r="A54" s="51">
        <f>IF(B53&gt;"",MAX(A$4:A53)+1,"")</f>
        <v>2009</v>
      </c>
      <c r="B54" s="55" t="s">
        <v>172</v>
      </c>
      <c r="C54" s="195" t="s">
        <v>415</v>
      </c>
      <c r="D54" s="55" t="s">
        <v>172</v>
      </c>
    </row>
    <row r="55" spans="1:4" s="52" customFormat="1" ht="20.100000000000001" customHeight="1" x14ac:dyDescent="0.25">
      <c r="A55" s="51">
        <f>IF(B54&gt;"",MAX(A$4:A54)+1,"")</f>
        <v>2010</v>
      </c>
      <c r="B55" s="317" t="s">
        <v>389</v>
      </c>
      <c r="C55" s="317"/>
      <c r="D55" s="317"/>
    </row>
    <row r="56" spans="1:4" s="52" customFormat="1" ht="20.100000000000001" customHeight="1" x14ac:dyDescent="0.25">
      <c r="A56" s="51"/>
      <c r="B56" s="55"/>
      <c r="C56" s="55"/>
      <c r="D56" s="55"/>
    </row>
    <row r="57" spans="1:4" s="52" customFormat="1" ht="20.100000000000001" customHeight="1" x14ac:dyDescent="0.25">
      <c r="A57" s="51"/>
      <c r="B57" s="55"/>
      <c r="C57" s="55"/>
      <c r="D57" s="55"/>
    </row>
    <row r="58" spans="1:4" s="52" customFormat="1" ht="20.100000000000001" customHeight="1" x14ac:dyDescent="0.25">
      <c r="A58" s="51"/>
      <c r="B58" s="55"/>
      <c r="C58" s="55"/>
      <c r="D58" s="55"/>
    </row>
    <row r="59" spans="1:4" s="52" customFormat="1" ht="20.100000000000001" customHeight="1" x14ac:dyDescent="0.25">
      <c r="A59" s="51"/>
      <c r="B59" s="55"/>
      <c r="C59" s="55"/>
      <c r="D59" s="55"/>
    </row>
    <row r="60" spans="1:4" s="52" customFormat="1" ht="20.100000000000001" customHeight="1" x14ac:dyDescent="0.25">
      <c r="A60" s="51"/>
      <c r="B60" s="55"/>
      <c r="C60" s="55"/>
    </row>
    <row r="61" spans="1:4" s="52" customFormat="1" ht="20.100000000000001" customHeight="1" x14ac:dyDescent="0.25">
      <c r="A61" s="51"/>
      <c r="B61" s="55"/>
      <c r="C61" s="55"/>
    </row>
    <row r="62" spans="1:4" s="52" customFormat="1" ht="20.100000000000001" customHeight="1" x14ac:dyDescent="0.25">
      <c r="A62" s="51"/>
      <c r="B62" s="55"/>
      <c r="C62" s="55"/>
    </row>
    <row r="63" spans="1:4" s="52" customFormat="1" ht="20.100000000000001" customHeight="1" x14ac:dyDescent="0.25">
      <c r="A63" s="51"/>
      <c r="B63" s="55"/>
      <c r="C63" s="55"/>
    </row>
    <row r="64" spans="1:4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3" customFormat="1" ht="20.100000000000001" customHeight="1" x14ac:dyDescent="0.25">
      <c r="A68" s="51"/>
      <c r="B68" s="54"/>
      <c r="C68" s="54"/>
    </row>
    <row r="69" spans="1:3" s="53" customFormat="1" ht="20.100000000000001" customHeight="1" x14ac:dyDescent="0.25">
      <c r="A69" s="51"/>
      <c r="B69" s="54"/>
      <c r="C69" s="54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  <row r="93" spans="1:3" s="52" customFormat="1" ht="20.100000000000001" customHeight="1" x14ac:dyDescent="0.25">
      <c r="A93" s="51"/>
      <c r="B93" s="55"/>
      <c r="C93" s="55"/>
    </row>
    <row r="94" spans="1:3" s="52" customFormat="1" ht="20.100000000000001" customHeight="1" x14ac:dyDescent="0.25">
      <c r="A94" s="51"/>
      <c r="B94" s="55"/>
      <c r="C94" s="55"/>
    </row>
    <row r="95" spans="1:3" s="52" customFormat="1" ht="20.100000000000001" customHeight="1" x14ac:dyDescent="0.25">
      <c r="A95" s="51"/>
      <c r="B95" s="55"/>
      <c r="C95" s="55"/>
    </row>
    <row r="96" spans="1:3" s="52" customFormat="1" ht="20.100000000000001" customHeight="1" x14ac:dyDescent="0.25">
      <c r="A96" s="51"/>
      <c r="B96" s="55"/>
      <c r="C96" s="55"/>
    </row>
    <row r="97" spans="1:3" s="52" customFormat="1" ht="20.100000000000001" customHeight="1" x14ac:dyDescent="0.25">
      <c r="A97" s="51"/>
      <c r="B97" s="55"/>
      <c r="C97" s="55"/>
    </row>
    <row r="98" spans="1:3" s="52" customFormat="1" ht="20.100000000000001" customHeight="1" x14ac:dyDescent="0.25">
      <c r="A98" s="51"/>
      <c r="B98" s="55"/>
      <c r="C98" s="55"/>
    </row>
    <row r="99" spans="1:3" s="52" customFormat="1" ht="20.100000000000001" customHeight="1" x14ac:dyDescent="0.25">
      <c r="A99" s="51"/>
      <c r="B99" s="55"/>
      <c r="C99" s="55"/>
    </row>
    <row r="100" spans="1:3" s="52" customFormat="1" ht="20.100000000000001" customHeight="1" x14ac:dyDescent="0.25">
      <c r="A100" s="51"/>
      <c r="B100" s="55"/>
      <c r="C100" s="55"/>
    </row>
    <row r="101" spans="1:3" s="52" customFormat="1" ht="20.100000000000001" customHeight="1" x14ac:dyDescent="0.25">
      <c r="A101" s="51"/>
      <c r="B101" s="55"/>
      <c r="C101" s="55"/>
    </row>
    <row r="102" spans="1:3" s="52" customFormat="1" ht="20.100000000000001" customHeight="1" x14ac:dyDescent="0.25">
      <c r="A102" s="51"/>
      <c r="B102" s="55"/>
      <c r="C102" s="55"/>
    </row>
    <row r="103" spans="1:3" s="52" customFormat="1" ht="20.100000000000001" customHeight="1" x14ac:dyDescent="0.25">
      <c r="A103" s="51"/>
      <c r="B103" s="55"/>
      <c r="C103" s="55"/>
    </row>
    <row r="104" spans="1:3" s="52" customFormat="1" ht="20.100000000000001" customHeight="1" x14ac:dyDescent="0.25">
      <c r="A104" s="51"/>
      <c r="B104" s="55"/>
      <c r="C104" s="55"/>
    </row>
    <row r="105" spans="1:3" s="52" customFormat="1" ht="20.100000000000001" customHeight="1" x14ac:dyDescent="0.25">
      <c r="A105" s="51"/>
      <c r="B105" s="55"/>
      <c r="C105" s="55"/>
    </row>
    <row r="106" spans="1:3" s="52" customFormat="1" ht="20.100000000000001" customHeight="1" x14ac:dyDescent="0.25">
      <c r="A106" s="51"/>
      <c r="B106" s="55"/>
      <c r="C106" s="55"/>
    </row>
    <row r="107" spans="1:3" s="52" customFormat="1" ht="20.100000000000001" customHeight="1" x14ac:dyDescent="0.25">
      <c r="A107" s="51"/>
      <c r="B107" s="55"/>
      <c r="C107" s="55"/>
    </row>
    <row r="108" spans="1:3" s="52" customFormat="1" ht="20.100000000000001" customHeight="1" x14ac:dyDescent="0.25">
      <c r="A108" s="51"/>
      <c r="B108" s="55"/>
      <c r="C108" s="55"/>
    </row>
  </sheetData>
  <mergeCells count="2">
    <mergeCell ref="B4:D4"/>
    <mergeCell ref="B55:D55"/>
  </mergeCells>
  <hyperlinks>
    <hyperlink ref="C1" location="'Competitions Dashboard'!A1" display=" COMPETITIONS DASHBOARD" xr:uid="{5391364A-4DBA-4F1C-ADC4-EBE97A7DD572}"/>
    <hyperlink ref="D1" location="'Statistics Overview'!A1" display="STATISTICS OVERVIEW" xr:uid="{B1F77F73-AC5F-4494-ABD7-8D7541EDC890}"/>
  </hyperlinks>
  <pageMargins left="0.70866141732283472" right="0.70866141732283472" top="0.74803149606299213" bottom="0.74803149606299213" header="0.31496062992125984" footer="0.31496062992125984"/>
  <pageSetup scale="89" fitToHeight="0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0685F-6C25-4501-8559-E2D5538E6073}">
  <sheetPr>
    <pageSetUpPr fitToPage="1"/>
  </sheetPr>
  <dimension ref="A1:G93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402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128" customFormat="1" ht="20.100000000000001" customHeight="1" x14ac:dyDescent="0.3">
      <c r="A7" s="51">
        <v>2002</v>
      </c>
      <c r="B7" s="54" t="s">
        <v>378</v>
      </c>
      <c r="C7" s="55" t="s">
        <v>262</v>
      </c>
      <c r="D7" s="52" t="s">
        <v>284</v>
      </c>
      <c r="E7" s="48"/>
      <c r="F7" s="48"/>
      <c r="G7" s="48"/>
    </row>
    <row r="8" spans="1:7" s="128" customFormat="1" ht="20.100000000000001" customHeight="1" x14ac:dyDescent="0.3">
      <c r="A8" s="51"/>
      <c r="B8" s="54" t="s">
        <v>252</v>
      </c>
      <c r="C8" s="55"/>
      <c r="D8" s="48"/>
      <c r="E8" s="48"/>
      <c r="F8" s="48"/>
      <c r="G8" s="48"/>
    </row>
    <row r="9" spans="1:7" s="52" customFormat="1" ht="20.100000000000001" customHeight="1" x14ac:dyDescent="0.25">
      <c r="A9" s="51" cm="1">
        <f t="array" ref="A9">_xlfn.IFS(B7&gt;"",MAX(A$4:A7)+1,D7&gt;"",MAX(A$4:A7)+1,B7="","")</f>
        <v>2003</v>
      </c>
      <c r="B9" s="55" t="s">
        <v>176</v>
      </c>
      <c r="C9" s="195" t="s">
        <v>415</v>
      </c>
      <c r="D9" s="52" t="s">
        <v>176</v>
      </c>
    </row>
    <row r="10" spans="1:7" s="52" customFormat="1" ht="20.100000000000001" customHeight="1" x14ac:dyDescent="0.25">
      <c r="A10" s="51" cm="1">
        <f t="array" ref="A10">_xlfn.IFS(B9&gt;"",MAX(A$4:A9)+1,D9&gt;"",MAX(A$4:A9)+1,B9="","")</f>
        <v>2004</v>
      </c>
      <c r="B10" s="55" t="s">
        <v>203</v>
      </c>
      <c r="C10" s="195" t="s">
        <v>415</v>
      </c>
      <c r="D10" s="52" t="s">
        <v>203</v>
      </c>
    </row>
    <row r="11" spans="1:7" s="52" customFormat="1" ht="20.100000000000001" customHeight="1" x14ac:dyDescent="0.25">
      <c r="A11" s="51" cm="1">
        <f t="array" ref="A11">_xlfn.IFS(B10&gt;"",MAX(A$4:A10)+1,D10&gt;"",MAX(A$4:A10)+1,B10="","")</f>
        <v>2005</v>
      </c>
      <c r="B11" s="55" t="s">
        <v>176</v>
      </c>
      <c r="C11" s="195" t="s">
        <v>415</v>
      </c>
      <c r="D11" s="52" t="s">
        <v>176</v>
      </c>
    </row>
    <row r="12" spans="1:7" s="52" customFormat="1" ht="20.100000000000001" customHeight="1" x14ac:dyDescent="0.25">
      <c r="A12" s="51" cm="1">
        <f t="array" ref="A12">_xlfn.IFS(B11&gt;"",MAX(A$4:A11)+1,D11&gt;"",MAX(A$4:A11)+1,B11="","")</f>
        <v>2006</v>
      </c>
      <c r="B12" s="55" t="s">
        <v>201</v>
      </c>
      <c r="C12" s="195" t="s">
        <v>415</v>
      </c>
      <c r="D12" s="52" t="s">
        <v>201</v>
      </c>
    </row>
    <row r="13" spans="1:7" s="52" customFormat="1" ht="20.100000000000001" customHeight="1" x14ac:dyDescent="0.25">
      <c r="A13" s="51" cm="1">
        <f t="array" ref="A13">_xlfn.IFS(B12&gt;"",MAX(A$4:A12)+1,D12&gt;"",MAX(A$4:A12)+1,B12="","")</f>
        <v>2007</v>
      </c>
      <c r="B13" s="55" t="s">
        <v>393</v>
      </c>
      <c r="C13" s="195" t="s">
        <v>415</v>
      </c>
      <c r="D13" s="52" t="s">
        <v>201</v>
      </c>
    </row>
    <row r="14" spans="1:7" s="52" customFormat="1" ht="20.100000000000001" customHeight="1" x14ac:dyDescent="0.25">
      <c r="A14" s="51" cm="1">
        <f t="array" ref="A14">_xlfn.IFS(B13&gt;"",MAX(A$4:A13)+1,D13&gt;"",MAX(A$4:A13)+1,B13="","")</f>
        <v>2008</v>
      </c>
      <c r="B14" s="55" t="s">
        <v>284</v>
      </c>
      <c r="C14" s="195" t="s">
        <v>415</v>
      </c>
      <c r="D14" s="52" t="s">
        <v>183</v>
      </c>
    </row>
    <row r="15" spans="1:7" s="52" customFormat="1" ht="20.100000000000001" customHeight="1" x14ac:dyDescent="0.25">
      <c r="A15" s="51" cm="1">
        <f t="array" ref="A15">_xlfn.IFS(B14&gt;"",MAX(A$4:A14)+1,D14&gt;"",MAX(A$4:A14)+1,B14="","")</f>
        <v>2009</v>
      </c>
      <c r="B15" s="55" t="s">
        <v>284</v>
      </c>
      <c r="C15" s="195" t="s">
        <v>415</v>
      </c>
      <c r="D15" s="52" t="s">
        <v>284</v>
      </c>
    </row>
    <row r="16" spans="1:7" s="52" customFormat="1" ht="20.100000000000001" customHeight="1" x14ac:dyDescent="0.25">
      <c r="A16" s="51" cm="1">
        <f t="array" ref="A16">_xlfn.IFS(B15&gt;"",MAX(A$4:A15)+1,D15&gt;"",MAX(A$4:A15)+1,B15="","")</f>
        <v>2010</v>
      </c>
      <c r="B16" s="317" t="s">
        <v>389</v>
      </c>
      <c r="C16" s="317"/>
      <c r="D16" s="317"/>
    </row>
    <row r="17" spans="1:4" s="52" customFormat="1" ht="20.100000000000001" customHeight="1" x14ac:dyDescent="0.25">
      <c r="A17" s="51"/>
      <c r="B17" s="55"/>
    </row>
    <row r="18" spans="1:4" s="52" customFormat="1" ht="20.100000000000001" customHeight="1" x14ac:dyDescent="0.25">
      <c r="A18" s="51"/>
      <c r="C18" s="55"/>
    </row>
    <row r="19" spans="1:4" s="52" customFormat="1" ht="20.100000000000001" customHeight="1" x14ac:dyDescent="0.25">
      <c r="A19" s="51"/>
      <c r="C19" s="55"/>
    </row>
    <row r="20" spans="1:4" s="52" customFormat="1" ht="20.100000000000001" customHeight="1" x14ac:dyDescent="0.25">
      <c r="A20" s="51"/>
      <c r="C20" s="55"/>
    </row>
    <row r="21" spans="1:4" s="52" customFormat="1" ht="20.100000000000001" customHeight="1" x14ac:dyDescent="0.25">
      <c r="A21" s="51"/>
      <c r="B21" s="55"/>
      <c r="C21" s="55"/>
    </row>
    <row r="22" spans="1:4" s="52" customFormat="1" ht="20.100000000000001" customHeight="1" x14ac:dyDescent="0.25">
      <c r="A22" s="51"/>
      <c r="B22" s="55"/>
      <c r="C22" s="55"/>
    </row>
    <row r="23" spans="1:4" s="52" customFormat="1" ht="20.100000000000001" customHeight="1" x14ac:dyDescent="0.25">
      <c r="A23" s="51"/>
      <c r="B23" s="55"/>
      <c r="C23" s="55"/>
    </row>
    <row r="24" spans="1:4" s="52" customFormat="1" ht="20.100000000000001" customHeight="1" x14ac:dyDescent="0.25">
      <c r="A24" s="51"/>
      <c r="B24" s="55"/>
      <c r="C24" s="55"/>
      <c r="D24" s="55"/>
    </row>
    <row r="25" spans="1:4" s="52" customFormat="1" ht="20.100000000000001" customHeight="1" x14ac:dyDescent="0.25">
      <c r="A25" s="51"/>
      <c r="B25" s="55"/>
      <c r="C25" s="55"/>
      <c r="D25" s="55"/>
    </row>
    <row r="26" spans="1:4" s="52" customFormat="1" ht="20.100000000000001" customHeight="1" x14ac:dyDescent="0.25">
      <c r="A26" s="51"/>
      <c r="B26" s="55"/>
      <c r="C26" s="55"/>
      <c r="D26" s="55"/>
    </row>
    <row r="27" spans="1:4" s="52" customFormat="1" ht="20.100000000000001" customHeight="1" x14ac:dyDescent="0.25">
      <c r="A27" s="51"/>
      <c r="B27" s="55"/>
      <c r="C27" s="55"/>
      <c r="D27" s="55"/>
    </row>
    <row r="28" spans="1:4" s="52" customFormat="1" ht="20.100000000000001" customHeight="1" x14ac:dyDescent="0.25">
      <c r="A28" s="51" t="str">
        <f>IF(B27&gt;"",MAX(A$4:A27)+1,"")</f>
        <v/>
      </c>
      <c r="B28" s="55"/>
      <c r="C28" s="55"/>
      <c r="D28" s="55"/>
    </row>
    <row r="29" spans="1:4" s="52" customFormat="1" ht="20.100000000000001" customHeight="1" x14ac:dyDescent="0.25">
      <c r="A29" s="51" t="str">
        <f>IF(B28&gt;"",MAX(A$4:A28)+1,"")</f>
        <v/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IF(B29&gt;"",MAX(A$4:A29)+1,"")</f>
        <v/>
      </c>
      <c r="B30" s="55"/>
      <c r="C30" s="55"/>
      <c r="D30" s="55"/>
    </row>
    <row r="31" spans="1:4" s="52" customFormat="1" ht="20.100000000000001" customHeight="1" x14ac:dyDescent="0.25">
      <c r="A31" s="51" t="str">
        <f>IF(B30&gt;"",MAX(A$4:A30)+1,"")</f>
        <v/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IF(B31&gt;"",MAX(A$4:A31)+1,"")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IF(B32&gt;"",MAX(A$4:A32)+1,"")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IF(B33&gt;"",MAX(A$4:A33)+1,"")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IF(B34&gt;"",MAX(A$4:A34)+1,"")</f>
        <v/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IF(B35&gt;"",MAX(A$4:A35)+1,"")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IF(B36&gt;"",MAX(A$4:A36)+1,"")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IF(B37&gt;"",MAX(A$4:A37)+1,"")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IF(B38&gt;"",MAX(A$4:A38)+1,"")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IF(B39&gt;"",MAX(A$4:A39)+1,"")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IF(B40&gt;"",MAX(A$4:A40)+1,"")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IF(B41&gt;"",MAX(A$4:A41)+1,"")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IF(B42&gt;"",MAX(A$4:A42)+1,"")</f>
        <v/>
      </c>
      <c r="B43" s="55"/>
      <c r="C43" s="55"/>
      <c r="D43" s="55"/>
    </row>
    <row r="44" spans="1:4" s="52" customFormat="1" ht="20.100000000000001" customHeight="1" x14ac:dyDescent="0.25">
      <c r="A44" s="51" t="str">
        <f>IF(B43&gt;"",MAX(A$4:A43)+1,"")</f>
        <v/>
      </c>
      <c r="B44" s="55"/>
      <c r="C44" s="55"/>
      <c r="D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2" customFormat="1" ht="20.100000000000001" customHeight="1" x14ac:dyDescent="0.25">
      <c r="A52" s="51"/>
      <c r="B52" s="55"/>
      <c r="C52" s="55"/>
    </row>
    <row r="53" spans="1:3" s="53" customFormat="1" ht="20.100000000000001" customHeight="1" x14ac:dyDescent="0.25">
      <c r="A53" s="51"/>
      <c r="B53" s="54"/>
      <c r="C53" s="54"/>
    </row>
    <row r="54" spans="1:3" s="53" customFormat="1" ht="20.100000000000001" customHeight="1" x14ac:dyDescent="0.25">
      <c r="A54" s="51"/>
      <c r="B54" s="54"/>
      <c r="C54" s="54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  <row r="93" spans="1:3" s="52" customFormat="1" ht="20.100000000000001" customHeight="1" x14ac:dyDescent="0.25">
      <c r="A93" s="51"/>
      <c r="B93" s="55"/>
      <c r="C93" s="55"/>
    </row>
  </sheetData>
  <mergeCells count="2">
    <mergeCell ref="B4:D4"/>
    <mergeCell ref="B16:D16"/>
  </mergeCells>
  <hyperlinks>
    <hyperlink ref="C1" location="'Competitions Dashboard'!A1" display=" COMPETITIONS DASHBOARD" xr:uid="{133F200E-2C06-444E-B248-F28A840216EA}"/>
    <hyperlink ref="D1" location="'Statistics Overview'!A1" display="STATISTICS OVERVIEW" xr:uid="{DAB2452D-403D-499C-AF4E-28BCD18F670F}"/>
  </hyperlinks>
  <pageMargins left="0.70866141732283472" right="0.70866141732283472" top="0.74803149606299213" bottom="0.74803149606299213" header="0.31496062992125984" footer="0.31496062992125984"/>
  <pageSetup scale="89" fitToHeight="0"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C2CFF-4C7F-48DB-AFA1-4240732DEE5B}">
  <sheetPr>
    <pageSetUpPr fitToPage="1"/>
  </sheetPr>
  <dimension ref="A1:G92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403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135" customFormat="1" ht="20.25" customHeight="1" x14ac:dyDescent="0.25">
      <c r="A7" s="51">
        <v>1999</v>
      </c>
      <c r="B7" s="54" t="s">
        <v>194</v>
      </c>
      <c r="C7" s="195" t="s">
        <v>415</v>
      </c>
      <c r="D7" s="52" t="s">
        <v>194</v>
      </c>
      <c r="E7" s="52"/>
      <c r="F7" s="52"/>
      <c r="G7" s="52"/>
    </row>
    <row r="8" spans="1:7" s="52" customFormat="1" ht="20.100000000000001" customHeight="1" x14ac:dyDescent="0.25">
      <c r="A8" s="51" cm="1">
        <f t="array" ref="A8">_xlfn.IFS(B7&gt;"",MAX(A$4:A7)+1,D7&gt;"",MAX(A$4:A7)+1,B7="","")</f>
        <v>2000</v>
      </c>
      <c r="B8" s="55" t="s">
        <v>404</v>
      </c>
      <c r="C8" s="195" t="s">
        <v>415</v>
      </c>
      <c r="D8" s="52" t="s">
        <v>404</v>
      </c>
    </row>
    <row r="9" spans="1:7" s="52" customFormat="1" ht="20.100000000000001" customHeight="1" x14ac:dyDescent="0.25">
      <c r="A9" s="51" cm="1">
        <f t="array" ref="A9">_xlfn.IFS(B8&gt;"",MAX(A$4:A8)+1,D8&gt;"",MAX(A$4:A8)+1,B8="","")</f>
        <v>2001</v>
      </c>
      <c r="B9" s="55" t="s">
        <v>405</v>
      </c>
      <c r="C9" s="195" t="s">
        <v>415</v>
      </c>
      <c r="D9" s="52" t="s">
        <v>327</v>
      </c>
    </row>
    <row r="10" spans="1:7" s="52" customFormat="1" ht="20.100000000000001" customHeight="1" x14ac:dyDescent="0.25">
      <c r="A10" s="51" cm="1">
        <f t="array" ref="A10">_xlfn.IFS(B9&gt;"",MAX(A$4:A9)+1,D9&gt;"",MAX(A$4:A9)+1,B9="","")</f>
        <v>2002</v>
      </c>
      <c r="B10" s="55" t="s">
        <v>406</v>
      </c>
      <c r="C10" s="195" t="s">
        <v>415</v>
      </c>
      <c r="D10" s="52" t="s">
        <v>406</v>
      </c>
    </row>
    <row r="11" spans="1:7" s="52" customFormat="1" ht="20.100000000000001" customHeight="1" x14ac:dyDescent="0.25">
      <c r="A11" s="51" cm="1">
        <f t="array" ref="A11">_xlfn.IFS(B10&gt;"",MAX(A$4:A10)+1,D10&gt;"",MAX(A$4:A10)+1,B10="","")</f>
        <v>2003</v>
      </c>
      <c r="B11" s="55" t="s">
        <v>214</v>
      </c>
      <c r="C11" s="195" t="s">
        <v>415</v>
      </c>
      <c r="D11" s="52" t="s">
        <v>188</v>
      </c>
    </row>
    <row r="12" spans="1:7" s="52" customFormat="1" ht="20.100000000000001" customHeight="1" x14ac:dyDescent="0.25">
      <c r="A12" s="51" cm="1">
        <f t="array" ref="A12">_xlfn.IFS(B11&gt;"",MAX(A$4:A11)+1,D11&gt;"",MAX(A$4:A11)+1,B11="","")</f>
        <v>2004</v>
      </c>
      <c r="B12" s="55" t="s">
        <v>184</v>
      </c>
      <c r="C12" s="195" t="s">
        <v>415</v>
      </c>
      <c r="D12" s="52" t="s">
        <v>184</v>
      </c>
    </row>
    <row r="13" spans="1:7" s="52" customFormat="1" ht="20.100000000000001" customHeight="1" x14ac:dyDescent="0.25">
      <c r="A13" s="51" cm="1">
        <f t="array" ref="A13">_xlfn.IFS(B12&gt;"",MAX(A$4:A12)+1,D12&gt;"",MAX(A$4:A12)+1,B12="","")</f>
        <v>2005</v>
      </c>
      <c r="B13" s="55" t="s">
        <v>192</v>
      </c>
      <c r="C13" s="195" t="s">
        <v>415</v>
      </c>
      <c r="D13" s="52" t="s">
        <v>192</v>
      </c>
    </row>
    <row r="14" spans="1:7" s="52" customFormat="1" ht="20.100000000000001" customHeight="1" x14ac:dyDescent="0.25">
      <c r="A14" s="51" cm="1">
        <f t="array" ref="A14">_xlfn.IFS(B13&gt;"",MAX(A$4:A13)+1,D13&gt;"",MAX(A$4:A13)+1,B13="","")</f>
        <v>2006</v>
      </c>
      <c r="B14" s="55" t="s">
        <v>214</v>
      </c>
      <c r="C14" s="195" t="s">
        <v>415</v>
      </c>
      <c r="D14" s="52" t="s">
        <v>214</v>
      </c>
    </row>
    <row r="15" spans="1:7" s="52" customFormat="1" ht="20.100000000000001" customHeight="1" x14ac:dyDescent="0.25">
      <c r="A15" s="51" cm="1">
        <f t="array" ref="A15">_xlfn.IFS(B14&gt;"",MAX(A$4:A14)+1,D14&gt;"",MAX(A$4:A14)+1,B14="","")</f>
        <v>2007</v>
      </c>
      <c r="B15" s="55" t="s">
        <v>407</v>
      </c>
      <c r="C15" s="55" t="s">
        <v>262</v>
      </c>
      <c r="D15" s="52" t="s">
        <v>408</v>
      </c>
    </row>
    <row r="16" spans="1:7" s="52" customFormat="1" ht="20.100000000000001" customHeight="1" x14ac:dyDescent="0.25">
      <c r="A16" s="51"/>
      <c r="B16" s="55" t="s">
        <v>251</v>
      </c>
    </row>
    <row r="17" spans="1:4" s="52" customFormat="1" ht="20.100000000000001" customHeight="1" x14ac:dyDescent="0.25">
      <c r="A17" s="51" cm="1">
        <f t="array" ref="A17">_xlfn.IFS(B16&gt;"",MAX(A$4:A16)+1,D16&gt;"",MAX(A$4:A16)+1,B16="","")</f>
        <v>2008</v>
      </c>
      <c r="B17" s="52" t="s">
        <v>387</v>
      </c>
      <c r="C17" s="55" t="s">
        <v>262</v>
      </c>
      <c r="D17" s="52" t="s">
        <v>188</v>
      </c>
    </row>
    <row r="18" spans="1:4" s="52" customFormat="1" ht="20.100000000000001" customHeight="1" x14ac:dyDescent="0.25">
      <c r="A18" s="51"/>
      <c r="B18" s="52" t="s">
        <v>249</v>
      </c>
      <c r="C18" s="55"/>
    </row>
    <row r="19" spans="1:4" s="52" customFormat="1" ht="20.100000000000001" customHeight="1" x14ac:dyDescent="0.25">
      <c r="A19" s="51" cm="1">
        <f t="array" ref="A19">_xlfn.IFS(B18&gt;"",MAX(A$4:A18)+1,D18&gt;"",MAX(A$4:A18)+1,B18="","")</f>
        <v>2009</v>
      </c>
      <c r="B19" s="52" t="s">
        <v>186</v>
      </c>
      <c r="C19" s="195" t="s">
        <v>415</v>
      </c>
      <c r="D19" s="52" t="s">
        <v>186</v>
      </c>
    </row>
    <row r="20" spans="1:4" s="52" customFormat="1" ht="20.100000000000001" customHeight="1" x14ac:dyDescent="0.25">
      <c r="A20" s="51"/>
      <c r="B20" s="317" t="s">
        <v>389</v>
      </c>
      <c r="C20" s="317"/>
      <c r="D20" s="317"/>
    </row>
    <row r="21" spans="1:4" s="52" customFormat="1" ht="20.100000000000001" customHeight="1" x14ac:dyDescent="0.25">
      <c r="A21" s="51"/>
      <c r="B21" s="55"/>
      <c r="C21" s="55"/>
    </row>
    <row r="22" spans="1:4" s="52" customFormat="1" ht="20.100000000000001" customHeight="1" x14ac:dyDescent="0.25">
      <c r="A22" s="51"/>
      <c r="B22" s="55"/>
      <c r="C22" s="55"/>
    </row>
    <row r="23" spans="1:4" s="52" customFormat="1" ht="20.100000000000001" customHeight="1" x14ac:dyDescent="0.25">
      <c r="A23" s="51"/>
      <c r="B23" s="55"/>
      <c r="C23" s="55"/>
      <c r="D23" s="55"/>
    </row>
    <row r="24" spans="1:4" s="52" customFormat="1" ht="20.100000000000001" customHeight="1" x14ac:dyDescent="0.25">
      <c r="A24" s="51"/>
      <c r="B24" s="55"/>
      <c r="C24" s="55"/>
      <c r="D24" s="55"/>
    </row>
    <row r="25" spans="1:4" s="52" customFormat="1" ht="20.100000000000001" customHeight="1" x14ac:dyDescent="0.25">
      <c r="A25" s="51"/>
      <c r="B25" s="55"/>
      <c r="C25" s="55"/>
      <c r="D25" s="55"/>
    </row>
    <row r="26" spans="1:4" s="52" customFormat="1" ht="20.100000000000001" customHeight="1" x14ac:dyDescent="0.25">
      <c r="A26" s="51"/>
      <c r="B26" s="55"/>
      <c r="C26" s="55"/>
      <c r="D26" s="55"/>
    </row>
    <row r="27" spans="1:4" s="52" customFormat="1" ht="20.100000000000001" customHeight="1" x14ac:dyDescent="0.25">
      <c r="A27" s="51"/>
      <c r="B27" s="55"/>
      <c r="C27" s="55"/>
      <c r="D27" s="55"/>
    </row>
    <row r="28" spans="1:4" s="52" customFormat="1" ht="20.100000000000001" customHeight="1" x14ac:dyDescent="0.25">
      <c r="A28" s="51"/>
      <c r="B28" s="55"/>
      <c r="C28" s="55"/>
      <c r="D28" s="55"/>
    </row>
    <row r="29" spans="1:4" s="52" customFormat="1" ht="20.100000000000001" customHeight="1" x14ac:dyDescent="0.25">
      <c r="A29" s="51"/>
      <c r="B29" s="55"/>
      <c r="C29" s="55"/>
      <c r="D29" s="55"/>
    </row>
    <row r="30" spans="1:4" s="52" customFormat="1" ht="20.100000000000001" customHeight="1" x14ac:dyDescent="0.25">
      <c r="A30" s="51"/>
      <c r="B30" s="55"/>
      <c r="C30" s="55"/>
      <c r="D30" s="55"/>
    </row>
    <row r="31" spans="1:4" s="52" customFormat="1" ht="20.100000000000001" customHeight="1" x14ac:dyDescent="0.25">
      <c r="A31" s="51"/>
      <c r="B31" s="55"/>
      <c r="C31" s="55"/>
      <c r="D31" s="55"/>
    </row>
    <row r="32" spans="1:4" s="52" customFormat="1" ht="20.100000000000001" customHeight="1" x14ac:dyDescent="0.25">
      <c r="A32" s="51"/>
      <c r="B32" s="55"/>
      <c r="C32" s="55"/>
      <c r="D32" s="55"/>
    </row>
    <row r="33" spans="1:4" s="52" customFormat="1" ht="20.100000000000001" customHeight="1" x14ac:dyDescent="0.25">
      <c r="A33" s="51"/>
      <c r="B33" s="55"/>
      <c r="C33" s="55"/>
      <c r="D33" s="55"/>
    </row>
    <row r="34" spans="1:4" s="52" customFormat="1" ht="20.100000000000001" customHeight="1" x14ac:dyDescent="0.25">
      <c r="A34" s="51"/>
      <c r="B34" s="55"/>
      <c r="C34" s="55"/>
      <c r="D34" s="55"/>
    </row>
    <row r="35" spans="1:4" s="52" customFormat="1" ht="20.100000000000001" customHeight="1" x14ac:dyDescent="0.25">
      <c r="A35" s="51"/>
      <c r="B35" s="55"/>
      <c r="C35" s="55"/>
      <c r="D35" s="55"/>
    </row>
    <row r="36" spans="1:4" s="52" customFormat="1" ht="20.100000000000001" customHeight="1" x14ac:dyDescent="0.25">
      <c r="A36" s="51"/>
      <c r="B36" s="55"/>
      <c r="C36" s="55"/>
      <c r="D36" s="55"/>
    </row>
    <row r="37" spans="1:4" s="52" customFormat="1" ht="20.100000000000001" customHeight="1" x14ac:dyDescent="0.25">
      <c r="A37" s="51"/>
      <c r="B37" s="55"/>
      <c r="C37" s="55"/>
      <c r="D37" s="55"/>
    </row>
    <row r="38" spans="1:4" s="52" customFormat="1" ht="20.100000000000001" customHeight="1" x14ac:dyDescent="0.25">
      <c r="A38" s="51"/>
      <c r="B38" s="55"/>
      <c r="C38" s="55"/>
      <c r="D38" s="55"/>
    </row>
    <row r="39" spans="1:4" s="52" customFormat="1" ht="20.100000000000001" customHeight="1" x14ac:dyDescent="0.25">
      <c r="A39" s="51"/>
      <c r="B39" s="55"/>
      <c r="C39" s="55"/>
      <c r="D39" s="55"/>
    </row>
    <row r="40" spans="1:4" s="52" customFormat="1" ht="20.100000000000001" customHeight="1" x14ac:dyDescent="0.25">
      <c r="A40" s="51"/>
      <c r="B40" s="55"/>
      <c r="C40" s="55"/>
      <c r="D40" s="55"/>
    </row>
    <row r="41" spans="1:4" s="52" customFormat="1" ht="20.100000000000001" customHeight="1" x14ac:dyDescent="0.25">
      <c r="A41" s="51"/>
      <c r="B41" s="55"/>
      <c r="C41" s="55"/>
      <c r="D41" s="55"/>
    </row>
    <row r="42" spans="1:4" s="52" customFormat="1" ht="20.100000000000001" customHeight="1" x14ac:dyDescent="0.25">
      <c r="A42" s="51"/>
      <c r="B42" s="55"/>
      <c r="C42" s="55"/>
      <c r="D42" s="55"/>
    </row>
    <row r="43" spans="1:4" s="52" customFormat="1" ht="20.100000000000001" customHeight="1" x14ac:dyDescent="0.25">
      <c r="A43" s="51"/>
      <c r="B43" s="55"/>
      <c r="C43" s="55"/>
      <c r="D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3" customFormat="1" ht="20.100000000000001" customHeight="1" x14ac:dyDescent="0.25">
      <c r="A52" s="51"/>
      <c r="B52" s="54"/>
      <c r="C52" s="54"/>
    </row>
    <row r="53" spans="1:3" s="53" customFormat="1" ht="20.100000000000001" customHeight="1" x14ac:dyDescent="0.25">
      <c r="A53" s="51"/>
      <c r="B53" s="54"/>
      <c r="C53" s="54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</sheetData>
  <mergeCells count="2">
    <mergeCell ref="B4:D4"/>
    <mergeCell ref="B20:D20"/>
  </mergeCells>
  <hyperlinks>
    <hyperlink ref="C1" location="'Competitions Dashboard'!A1" display=" COMPETITIONS DASHBOARD" xr:uid="{62F9F444-10A4-455A-A320-F1B1FB639A36}"/>
    <hyperlink ref="D1" location="'Statistics Overview'!A1" display="STATISTICS OVERVIEW" xr:uid="{3C2B1E36-6856-4F09-9C0D-4489293DC229}"/>
  </hyperlinks>
  <pageMargins left="0.70866141732283472" right="0.70866141732283472" top="0.74803149606299213" bottom="0.74803149606299213" header="0.31496062992125984" footer="0.31496062992125984"/>
  <pageSetup scale="89" fitToHeight="0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B6CF7-E17B-4574-A9E3-AD9B73B66789}">
  <sheetPr>
    <pageSetUpPr fitToPage="1"/>
  </sheetPr>
  <dimension ref="A1:G92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7" x14ac:dyDescent="0.3">
      <c r="A1" s="123"/>
      <c r="B1" s="126"/>
      <c r="C1" s="124" t="s">
        <v>128</v>
      </c>
      <c r="D1" s="125" t="s">
        <v>0</v>
      </c>
      <c r="E1" s="126"/>
    </row>
    <row r="2" spans="1:7" s="134" customFormat="1" ht="13.5" x14ac:dyDescent="0.25">
      <c r="A2" s="129"/>
      <c r="B2" s="130"/>
      <c r="C2" s="130"/>
      <c r="D2" s="130"/>
      <c r="E2" s="130"/>
      <c r="F2" s="130"/>
      <c r="G2" s="130"/>
    </row>
    <row r="3" spans="1:7" s="135" customFormat="1" x14ac:dyDescent="0.25">
      <c r="A3" s="51"/>
      <c r="B3" s="150"/>
      <c r="C3" s="147"/>
      <c r="D3" s="147"/>
      <c r="E3" s="52"/>
      <c r="F3" s="52"/>
      <c r="G3" s="52"/>
    </row>
    <row r="4" spans="1:7" ht="45" customHeight="1" x14ac:dyDescent="0.3">
      <c r="A4" s="49"/>
      <c r="B4" s="312" t="s">
        <v>409</v>
      </c>
      <c r="C4" s="316"/>
      <c r="D4" s="316"/>
      <c r="E4" s="89"/>
      <c r="F4" s="89"/>
      <c r="G4" s="89"/>
    </row>
    <row r="5" spans="1:7" ht="9.9499999999999993" customHeight="1" x14ac:dyDescent="0.3">
      <c r="A5" s="49"/>
      <c r="D5" s="47"/>
    </row>
    <row r="6" spans="1:7" x14ac:dyDescent="0.3">
      <c r="A6" s="95"/>
      <c r="B6" s="94" t="s">
        <v>257</v>
      </c>
      <c r="C6" s="94" t="s">
        <v>258</v>
      </c>
      <c r="D6" s="94" t="s">
        <v>259</v>
      </c>
      <c r="E6" s="50"/>
      <c r="F6" s="50"/>
      <c r="G6" s="50"/>
    </row>
    <row r="7" spans="1:7" s="128" customFormat="1" ht="20.100000000000001" customHeight="1" x14ac:dyDescent="0.3">
      <c r="A7" s="51">
        <v>2002</v>
      </c>
      <c r="B7" s="54" t="s">
        <v>214</v>
      </c>
      <c r="C7" s="195" t="s">
        <v>415</v>
      </c>
      <c r="D7" s="52" t="s">
        <v>410</v>
      </c>
      <c r="E7" s="48"/>
      <c r="F7" s="48"/>
      <c r="G7" s="48"/>
    </row>
    <row r="8" spans="1:7" s="52" customFormat="1" ht="20.100000000000001" customHeight="1" x14ac:dyDescent="0.25">
      <c r="A8" s="51" cm="1">
        <f t="array" ref="A8">_xlfn.IFS(B7&gt;"",MAX(A$4:A7)+1,D7&gt;"",MAX(A$4:A7)+1,B7="","")</f>
        <v>2003</v>
      </c>
      <c r="B8" s="195" t="s">
        <v>415</v>
      </c>
      <c r="C8" s="195" t="s">
        <v>415</v>
      </c>
      <c r="D8" s="195" t="s">
        <v>415</v>
      </c>
    </row>
    <row r="9" spans="1:7" s="52" customFormat="1" ht="20.100000000000001" customHeight="1" x14ac:dyDescent="0.25">
      <c r="A9" s="51">
        <v>2004</v>
      </c>
      <c r="B9" s="195" t="s">
        <v>415</v>
      </c>
      <c r="C9" s="195" t="s">
        <v>415</v>
      </c>
      <c r="D9" s="195" t="s">
        <v>415</v>
      </c>
    </row>
    <row r="10" spans="1:7" s="52" customFormat="1" ht="20.100000000000001" customHeight="1" x14ac:dyDescent="0.25">
      <c r="A10" s="51">
        <v>2005</v>
      </c>
      <c r="B10" s="195" t="s">
        <v>415</v>
      </c>
      <c r="C10" s="195" t="s">
        <v>415</v>
      </c>
      <c r="D10" s="195" t="s">
        <v>415</v>
      </c>
    </row>
    <row r="11" spans="1:7" s="52" customFormat="1" ht="20.100000000000001" customHeight="1" x14ac:dyDescent="0.25">
      <c r="A11" s="51">
        <v>2006</v>
      </c>
      <c r="B11" s="55" t="s">
        <v>183</v>
      </c>
      <c r="C11" s="195" t="s">
        <v>415</v>
      </c>
      <c r="D11" s="52" t="s">
        <v>183</v>
      </c>
    </row>
    <row r="12" spans="1:7" s="52" customFormat="1" ht="20.100000000000001" customHeight="1" x14ac:dyDescent="0.25">
      <c r="A12" s="51">
        <v>2007</v>
      </c>
      <c r="B12" s="195" t="s">
        <v>415</v>
      </c>
      <c r="C12" s="195" t="s">
        <v>415</v>
      </c>
      <c r="D12" s="195" t="s">
        <v>415</v>
      </c>
    </row>
    <row r="13" spans="1:7" s="52" customFormat="1" ht="20.100000000000001" customHeight="1" x14ac:dyDescent="0.25">
      <c r="A13" s="51">
        <v>2008</v>
      </c>
      <c r="B13" s="195" t="s">
        <v>415</v>
      </c>
      <c r="C13" s="195" t="s">
        <v>415</v>
      </c>
      <c r="D13" s="195" t="s">
        <v>415</v>
      </c>
    </row>
    <row r="14" spans="1:7" s="52" customFormat="1" ht="20.100000000000001" customHeight="1" x14ac:dyDescent="0.25">
      <c r="A14" s="51">
        <v>2009</v>
      </c>
      <c r="B14" s="195" t="s">
        <v>415</v>
      </c>
      <c r="C14" s="195" t="s">
        <v>415</v>
      </c>
      <c r="D14" s="195" t="s">
        <v>415</v>
      </c>
    </row>
    <row r="15" spans="1:7" s="52" customFormat="1" ht="20.100000000000001" customHeight="1" x14ac:dyDescent="0.25">
      <c r="A15" s="51">
        <v>2010</v>
      </c>
      <c r="B15" s="195" t="s">
        <v>415</v>
      </c>
      <c r="C15" s="195" t="s">
        <v>415</v>
      </c>
      <c r="D15" s="195" t="s">
        <v>415</v>
      </c>
    </row>
    <row r="16" spans="1:7" s="52" customFormat="1" ht="20.100000000000001" customHeight="1" x14ac:dyDescent="0.25">
      <c r="A16" s="51"/>
      <c r="B16" s="317" t="s">
        <v>389</v>
      </c>
      <c r="C16" s="317"/>
      <c r="D16" s="317"/>
    </row>
    <row r="17" spans="1:4" s="52" customFormat="1" ht="20.100000000000001" customHeight="1" x14ac:dyDescent="0.25">
      <c r="A17" s="51"/>
      <c r="C17" s="55"/>
    </row>
    <row r="18" spans="1:4" s="52" customFormat="1" ht="20.100000000000001" customHeight="1" x14ac:dyDescent="0.25">
      <c r="A18" s="51"/>
      <c r="C18" s="55"/>
    </row>
    <row r="19" spans="1:4" s="52" customFormat="1" ht="20.100000000000001" customHeight="1" x14ac:dyDescent="0.25">
      <c r="A19" s="51"/>
      <c r="C19" s="55"/>
    </row>
    <row r="20" spans="1:4" s="52" customFormat="1" ht="20.100000000000001" customHeight="1" x14ac:dyDescent="0.25">
      <c r="A20" s="51"/>
      <c r="B20" s="317"/>
      <c r="C20" s="317"/>
      <c r="D20" s="317"/>
    </row>
    <row r="21" spans="1:4" s="52" customFormat="1" ht="20.100000000000001" customHeight="1" x14ac:dyDescent="0.25">
      <c r="A21" s="51"/>
      <c r="B21" s="55"/>
      <c r="C21" s="55"/>
    </row>
    <row r="22" spans="1:4" s="52" customFormat="1" ht="20.100000000000001" customHeight="1" x14ac:dyDescent="0.25">
      <c r="A22" s="51"/>
      <c r="B22" s="55"/>
      <c r="C22" s="55"/>
    </row>
    <row r="23" spans="1:4" s="52" customFormat="1" ht="20.100000000000001" customHeight="1" x14ac:dyDescent="0.25">
      <c r="A23" s="51"/>
      <c r="B23" s="55"/>
      <c r="C23" s="55"/>
      <c r="D23" s="55"/>
    </row>
    <row r="24" spans="1:4" s="52" customFormat="1" ht="20.100000000000001" customHeight="1" x14ac:dyDescent="0.25">
      <c r="A24" s="51"/>
      <c r="B24" s="55"/>
      <c r="C24" s="55"/>
      <c r="D24" s="55"/>
    </row>
    <row r="25" spans="1:4" s="52" customFormat="1" ht="20.100000000000001" customHeight="1" x14ac:dyDescent="0.25">
      <c r="A25" s="51"/>
      <c r="B25" s="55"/>
      <c r="C25" s="55"/>
      <c r="D25" s="55"/>
    </row>
    <row r="26" spans="1:4" s="52" customFormat="1" ht="20.100000000000001" customHeight="1" x14ac:dyDescent="0.25">
      <c r="A26" s="51"/>
      <c r="B26" s="55"/>
      <c r="C26" s="55"/>
      <c r="D26" s="55"/>
    </row>
    <row r="27" spans="1:4" s="52" customFormat="1" ht="20.100000000000001" customHeight="1" x14ac:dyDescent="0.25">
      <c r="A27" s="51"/>
      <c r="B27" s="55"/>
      <c r="C27" s="55"/>
      <c r="D27" s="55"/>
    </row>
    <row r="28" spans="1:4" s="52" customFormat="1" ht="20.100000000000001" customHeight="1" x14ac:dyDescent="0.25">
      <c r="A28" s="51"/>
      <c r="B28" s="55"/>
      <c r="C28" s="55"/>
      <c r="D28" s="55"/>
    </row>
    <row r="29" spans="1:4" s="52" customFormat="1" ht="20.100000000000001" customHeight="1" x14ac:dyDescent="0.25">
      <c r="A29" s="51"/>
      <c r="B29" s="55"/>
      <c r="C29" s="55"/>
      <c r="D29" s="55"/>
    </row>
    <row r="30" spans="1:4" s="52" customFormat="1" ht="20.100000000000001" customHeight="1" x14ac:dyDescent="0.25">
      <c r="A30" s="51"/>
      <c r="B30" s="55"/>
      <c r="C30" s="55"/>
      <c r="D30" s="55"/>
    </row>
    <row r="31" spans="1:4" s="52" customFormat="1" ht="20.100000000000001" customHeight="1" x14ac:dyDescent="0.25">
      <c r="A31" s="51"/>
      <c r="B31" s="55"/>
      <c r="C31" s="55"/>
      <c r="D31" s="55"/>
    </row>
    <row r="32" spans="1:4" s="52" customFormat="1" ht="20.100000000000001" customHeight="1" x14ac:dyDescent="0.25">
      <c r="A32" s="51"/>
      <c r="B32" s="55"/>
      <c r="C32" s="55"/>
      <c r="D32" s="55"/>
    </row>
    <row r="33" spans="1:4" s="52" customFormat="1" ht="20.100000000000001" customHeight="1" x14ac:dyDescent="0.25">
      <c r="A33" s="51"/>
      <c r="B33" s="55"/>
      <c r="C33" s="55"/>
      <c r="D33" s="55"/>
    </row>
    <row r="34" spans="1:4" s="52" customFormat="1" ht="20.100000000000001" customHeight="1" x14ac:dyDescent="0.25">
      <c r="A34" s="51"/>
      <c r="B34" s="55"/>
      <c r="C34" s="55"/>
      <c r="D34" s="55"/>
    </row>
    <row r="35" spans="1:4" s="52" customFormat="1" ht="20.100000000000001" customHeight="1" x14ac:dyDescent="0.25">
      <c r="A35" s="51"/>
      <c r="B35" s="55"/>
      <c r="C35" s="55"/>
      <c r="D35" s="55"/>
    </row>
    <row r="36" spans="1:4" s="52" customFormat="1" ht="20.100000000000001" customHeight="1" x14ac:dyDescent="0.25">
      <c r="A36" s="51"/>
      <c r="B36" s="55"/>
      <c r="C36" s="55"/>
      <c r="D36" s="55"/>
    </row>
    <row r="37" spans="1:4" s="52" customFormat="1" ht="20.100000000000001" customHeight="1" x14ac:dyDescent="0.25">
      <c r="A37" s="51"/>
      <c r="B37" s="55"/>
      <c r="C37" s="55"/>
      <c r="D37" s="55"/>
    </row>
    <row r="38" spans="1:4" s="52" customFormat="1" ht="20.100000000000001" customHeight="1" x14ac:dyDescent="0.25">
      <c r="A38" s="51"/>
      <c r="B38" s="55"/>
      <c r="C38" s="55"/>
      <c r="D38" s="55"/>
    </row>
    <row r="39" spans="1:4" s="52" customFormat="1" ht="20.100000000000001" customHeight="1" x14ac:dyDescent="0.25">
      <c r="A39" s="51"/>
      <c r="B39" s="55"/>
      <c r="C39" s="55"/>
      <c r="D39" s="55"/>
    </row>
    <row r="40" spans="1:4" s="52" customFormat="1" ht="20.100000000000001" customHeight="1" x14ac:dyDescent="0.25">
      <c r="A40" s="51"/>
      <c r="B40" s="55"/>
      <c r="C40" s="55"/>
      <c r="D40" s="55"/>
    </row>
    <row r="41" spans="1:4" s="52" customFormat="1" ht="20.100000000000001" customHeight="1" x14ac:dyDescent="0.25">
      <c r="A41" s="51"/>
      <c r="B41" s="55"/>
      <c r="C41" s="55"/>
      <c r="D41" s="55"/>
    </row>
    <row r="42" spans="1:4" s="52" customFormat="1" ht="20.100000000000001" customHeight="1" x14ac:dyDescent="0.25">
      <c r="A42" s="51"/>
      <c r="B42" s="55"/>
      <c r="C42" s="55"/>
      <c r="D42" s="55"/>
    </row>
    <row r="43" spans="1:4" s="52" customFormat="1" ht="20.100000000000001" customHeight="1" x14ac:dyDescent="0.25">
      <c r="A43" s="51"/>
      <c r="B43" s="55"/>
      <c r="C43" s="55"/>
      <c r="D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3" customFormat="1" ht="20.100000000000001" customHeight="1" x14ac:dyDescent="0.25">
      <c r="A52" s="51"/>
      <c r="B52" s="54"/>
      <c r="C52" s="54"/>
    </row>
    <row r="53" spans="1:3" s="53" customFormat="1" ht="20.100000000000001" customHeight="1" x14ac:dyDescent="0.25">
      <c r="A53" s="51"/>
      <c r="B53" s="54"/>
      <c r="C53" s="54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</sheetData>
  <mergeCells count="3">
    <mergeCell ref="B4:D4"/>
    <mergeCell ref="B20:D20"/>
    <mergeCell ref="B16:D16"/>
  </mergeCells>
  <hyperlinks>
    <hyperlink ref="C1" location="'Competitions Dashboard'!A1" display=" COMPETITIONS DASHBOARD" xr:uid="{8FB2FE12-3198-4980-A653-7A15CC5191C4}"/>
    <hyperlink ref="D1" location="'Statistics Overview'!A1" display="STATISTICS OVERVIEW" xr:uid="{B3AD7677-2BBE-49A2-98DC-F95632608693}"/>
  </hyperlinks>
  <pageMargins left="0.70866141732283472" right="0.70866141732283472" top="0.74803149606299213" bottom="0.74803149606299213" header="0.31496062992125984" footer="0.31496062992125984"/>
  <pageSetup scale="89" fitToHeight="0" orientation="portrait" r:id="rId1"/>
  <colBreaks count="1" manualBreakCount="1">
    <brk id="4" max="1048575" man="1"/>
  </col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A874D-9DB4-4BC2-B2BB-E33FDAE79E98}">
  <sheetPr>
    <pageSetUpPr fitToPage="1"/>
  </sheetPr>
  <dimension ref="A1:H127"/>
  <sheetViews>
    <sheetView showGridLines="0" zoomScaleNormal="100" workbookViewId="0">
      <pane xSplit="1" ySplit="6" topLeftCell="B74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51"/>
    <col min="2" max="3" width="30.5703125" style="47" customWidth="1"/>
    <col min="4" max="5" width="30.5703125" style="48" customWidth="1"/>
    <col min="6" max="7" width="30.7109375" style="48" customWidth="1"/>
    <col min="8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34" customFormat="1" ht="13.5" x14ac:dyDescent="0.25">
      <c r="A2" s="129"/>
      <c r="B2" s="130"/>
      <c r="C2" s="130"/>
      <c r="D2" s="130"/>
      <c r="E2" s="130"/>
      <c r="F2" s="130"/>
      <c r="G2" s="130"/>
      <c r="H2" s="130"/>
    </row>
    <row r="3" spans="1:8" s="135" customFormat="1" x14ac:dyDescent="0.25">
      <c r="A3" s="51"/>
      <c r="B3" s="150"/>
      <c r="C3" s="147"/>
      <c r="D3" s="147"/>
      <c r="E3" s="52"/>
      <c r="F3" s="52"/>
      <c r="G3" s="52"/>
      <c r="H3" s="52"/>
    </row>
    <row r="4" spans="1:8" ht="45" customHeight="1" x14ac:dyDescent="0.3">
      <c r="A4" s="49"/>
      <c r="B4" s="312" t="s">
        <v>941</v>
      </c>
      <c r="C4" s="316"/>
      <c r="D4" s="316"/>
      <c r="E4" s="148"/>
      <c r="F4" s="89"/>
      <c r="G4" s="89"/>
      <c r="H4" s="89"/>
    </row>
    <row r="5" spans="1:8" ht="9.9499999999999993" customHeight="1" x14ac:dyDescent="0.3">
      <c r="A5" s="49"/>
      <c r="D5" s="47"/>
    </row>
    <row r="6" spans="1:8" x14ac:dyDescent="0.3">
      <c r="A6" s="132"/>
      <c r="B6" s="94" t="s">
        <v>411</v>
      </c>
      <c r="C6" s="199" t="s">
        <v>952</v>
      </c>
      <c r="D6" s="50"/>
      <c r="E6" s="50"/>
      <c r="F6" s="50"/>
      <c r="G6" s="50"/>
      <c r="H6" s="50"/>
    </row>
    <row r="7" spans="1:8" ht="20.100000000000001" customHeight="1" x14ac:dyDescent="0.3">
      <c r="A7" s="51">
        <v>1950</v>
      </c>
      <c r="B7" s="154" t="s">
        <v>229</v>
      </c>
      <c r="C7" s="50"/>
      <c r="D7" s="50"/>
      <c r="E7" s="50"/>
      <c r="F7" s="52"/>
      <c r="G7" s="50"/>
      <c r="H7" s="50"/>
    </row>
    <row r="8" spans="1:8" ht="20.100000000000001" customHeight="1" x14ac:dyDescent="0.3">
      <c r="A8" s="51">
        <v>1951</v>
      </c>
      <c r="B8" s="154" t="s">
        <v>229</v>
      </c>
      <c r="C8" s="50"/>
      <c r="D8" s="50"/>
      <c r="E8" s="50"/>
      <c r="F8" s="52"/>
      <c r="G8" s="50"/>
      <c r="H8" s="50"/>
    </row>
    <row r="9" spans="1:8" ht="20.100000000000001" customHeight="1" x14ac:dyDescent="0.3">
      <c r="A9" s="51">
        <v>1952</v>
      </c>
      <c r="B9" s="104" t="s">
        <v>224</v>
      </c>
      <c r="C9" s="50"/>
      <c r="D9" s="50"/>
      <c r="E9" s="50"/>
      <c r="F9" s="52"/>
      <c r="G9" s="50"/>
      <c r="H9" s="50"/>
    </row>
    <row r="10" spans="1:8" ht="20.100000000000001" customHeight="1" x14ac:dyDescent="0.3">
      <c r="A10" s="51">
        <v>1953</v>
      </c>
      <c r="B10" s="104" t="s">
        <v>224</v>
      </c>
      <c r="C10" s="50"/>
      <c r="D10" s="50"/>
      <c r="E10" s="50"/>
      <c r="F10" s="52"/>
      <c r="G10" s="50"/>
      <c r="H10" s="50"/>
    </row>
    <row r="11" spans="1:8" ht="20.100000000000001" customHeight="1" x14ac:dyDescent="0.3">
      <c r="A11" s="51">
        <v>1954</v>
      </c>
      <c r="B11" s="104" t="s">
        <v>224</v>
      </c>
      <c r="C11" s="50"/>
      <c r="D11" s="50"/>
      <c r="E11" s="50"/>
      <c r="F11" s="52"/>
      <c r="G11" s="50"/>
      <c r="H11" s="50"/>
    </row>
    <row r="12" spans="1:8" ht="20.100000000000001" customHeight="1" x14ac:dyDescent="0.3">
      <c r="A12" s="51">
        <v>1955</v>
      </c>
      <c r="B12" s="104" t="s">
        <v>224</v>
      </c>
      <c r="C12" s="50"/>
      <c r="D12" s="50"/>
      <c r="E12" s="50"/>
      <c r="F12" s="52"/>
      <c r="G12" s="50"/>
      <c r="H12" s="50"/>
    </row>
    <row r="13" spans="1:8" ht="20.100000000000001" customHeight="1" x14ac:dyDescent="0.3">
      <c r="A13" s="51">
        <v>1956</v>
      </c>
      <c r="B13" s="104" t="s">
        <v>260</v>
      </c>
      <c r="C13" s="50"/>
      <c r="D13" s="50"/>
      <c r="E13" s="50"/>
      <c r="F13" s="52"/>
      <c r="G13" s="50"/>
      <c r="H13" s="50"/>
    </row>
    <row r="14" spans="1:8" ht="20.100000000000001" customHeight="1" x14ac:dyDescent="0.3">
      <c r="A14" s="51">
        <v>1957</v>
      </c>
      <c r="B14" s="104" t="s">
        <v>224</v>
      </c>
      <c r="C14" s="50"/>
      <c r="D14" s="50"/>
      <c r="E14" s="50"/>
      <c r="F14" s="52"/>
      <c r="G14" s="50"/>
      <c r="H14" s="50"/>
    </row>
    <row r="15" spans="1:8" ht="20.100000000000001" customHeight="1" x14ac:dyDescent="0.3">
      <c r="A15" s="51">
        <v>1958</v>
      </c>
      <c r="B15" s="104" t="s">
        <v>260</v>
      </c>
      <c r="C15" s="50"/>
      <c r="D15" s="50"/>
      <c r="E15" s="50"/>
      <c r="F15" s="52"/>
      <c r="G15" s="50"/>
      <c r="H15" s="50"/>
    </row>
    <row r="16" spans="1:8" ht="20.100000000000001" customHeight="1" x14ac:dyDescent="0.3">
      <c r="A16" s="51">
        <v>1959</v>
      </c>
      <c r="B16" s="104" t="s">
        <v>224</v>
      </c>
      <c r="C16" s="50"/>
      <c r="D16" s="50"/>
      <c r="E16" s="50"/>
      <c r="F16" s="52"/>
      <c r="G16" s="50"/>
      <c r="H16" s="50"/>
    </row>
    <row r="17" spans="1:8" ht="20.100000000000001" customHeight="1" x14ac:dyDescent="0.3">
      <c r="A17" s="51">
        <v>1960</v>
      </c>
      <c r="B17" s="104" t="s">
        <v>224</v>
      </c>
      <c r="C17" s="50"/>
      <c r="D17" s="50"/>
      <c r="E17" s="50"/>
      <c r="F17" s="52"/>
      <c r="G17" s="50"/>
      <c r="H17" s="50"/>
    </row>
    <row r="18" spans="1:8" ht="20.100000000000001" customHeight="1" x14ac:dyDescent="0.3">
      <c r="A18" s="51">
        <v>1961</v>
      </c>
      <c r="B18" s="104" t="s">
        <v>194</v>
      </c>
      <c r="C18" s="50"/>
      <c r="D18" s="50"/>
      <c r="E18" s="50"/>
      <c r="F18" s="52"/>
      <c r="G18" s="50"/>
      <c r="H18" s="50"/>
    </row>
    <row r="19" spans="1:8" ht="20.100000000000001" customHeight="1" x14ac:dyDescent="0.3">
      <c r="A19" s="51">
        <v>1962</v>
      </c>
      <c r="B19" s="104" t="s">
        <v>194</v>
      </c>
      <c r="C19" s="50"/>
      <c r="D19" s="50"/>
      <c r="E19" s="50"/>
      <c r="F19" s="52"/>
      <c r="G19" s="50"/>
      <c r="H19" s="50"/>
    </row>
    <row r="20" spans="1:8" ht="20.100000000000001" customHeight="1" x14ac:dyDescent="0.3">
      <c r="A20" s="51">
        <v>1963</v>
      </c>
      <c r="B20" s="104" t="s">
        <v>224</v>
      </c>
      <c r="C20" s="50"/>
      <c r="D20" s="50"/>
      <c r="E20" s="50"/>
      <c r="F20" s="52"/>
      <c r="G20" s="50"/>
      <c r="H20" s="50"/>
    </row>
    <row r="21" spans="1:8" ht="20.100000000000001" customHeight="1" x14ac:dyDescent="0.3">
      <c r="A21" s="51">
        <v>1964</v>
      </c>
      <c r="B21" s="104" t="s">
        <v>224</v>
      </c>
      <c r="C21" s="50"/>
      <c r="D21" s="50"/>
      <c r="E21" s="50"/>
      <c r="F21" s="52"/>
      <c r="G21" s="50"/>
      <c r="H21" s="50"/>
    </row>
    <row r="22" spans="1:8" ht="20.100000000000001" customHeight="1" x14ac:dyDescent="0.3">
      <c r="A22" s="51">
        <v>1965</v>
      </c>
      <c r="B22" s="104" t="s">
        <v>192</v>
      </c>
      <c r="C22" s="50"/>
      <c r="D22" s="50"/>
      <c r="E22" s="50"/>
      <c r="F22" s="52"/>
      <c r="G22" s="50"/>
      <c r="H22" s="50"/>
    </row>
    <row r="23" spans="1:8" ht="20.100000000000001" customHeight="1" x14ac:dyDescent="0.3">
      <c r="A23" s="51">
        <v>1966</v>
      </c>
      <c r="B23" s="104" t="s">
        <v>260</v>
      </c>
      <c r="C23" s="50"/>
      <c r="D23" s="50"/>
      <c r="E23" s="50"/>
      <c r="F23" s="52"/>
      <c r="G23" s="50"/>
      <c r="H23" s="50"/>
    </row>
    <row r="24" spans="1:8" ht="20.100000000000001" customHeight="1" x14ac:dyDescent="0.3">
      <c r="A24" s="51">
        <v>1967</v>
      </c>
      <c r="B24" s="104" t="s">
        <v>260</v>
      </c>
      <c r="C24" s="50"/>
      <c r="D24" s="50"/>
      <c r="E24" s="50"/>
      <c r="F24" s="52"/>
      <c r="G24" s="50"/>
      <c r="H24" s="50"/>
    </row>
    <row r="25" spans="1:8" ht="20.100000000000001" customHeight="1" x14ac:dyDescent="0.3">
      <c r="A25" s="51">
        <v>1968</v>
      </c>
      <c r="B25" s="104" t="s">
        <v>260</v>
      </c>
      <c r="C25" s="50"/>
      <c r="D25" s="50"/>
      <c r="E25" s="50"/>
      <c r="F25" s="52"/>
      <c r="G25" s="50"/>
      <c r="H25" s="50"/>
    </row>
    <row r="26" spans="1:8" ht="20.100000000000001" customHeight="1" x14ac:dyDescent="0.3">
      <c r="A26" s="51">
        <v>1969</v>
      </c>
      <c r="B26" s="104" t="s">
        <v>260</v>
      </c>
      <c r="C26" s="50"/>
      <c r="D26" s="50"/>
      <c r="E26" s="50"/>
      <c r="F26" s="52"/>
      <c r="G26" s="50"/>
      <c r="H26" s="50"/>
    </row>
    <row r="27" spans="1:8" ht="20.100000000000001" customHeight="1" x14ac:dyDescent="0.3">
      <c r="A27" s="51">
        <v>1970</v>
      </c>
      <c r="B27" s="104" t="s">
        <v>194</v>
      </c>
      <c r="C27" s="50"/>
      <c r="D27" s="50"/>
      <c r="E27" s="50"/>
      <c r="F27" s="52"/>
      <c r="G27" s="50"/>
      <c r="H27" s="50"/>
    </row>
    <row r="28" spans="1:8" ht="20.100000000000001" customHeight="1" x14ac:dyDescent="0.3">
      <c r="A28" s="51">
        <v>1971</v>
      </c>
      <c r="B28" s="104" t="s">
        <v>260</v>
      </c>
      <c r="C28" s="50"/>
      <c r="D28" s="50"/>
      <c r="E28" s="50"/>
      <c r="F28" s="52"/>
      <c r="G28" s="50"/>
      <c r="H28" s="50"/>
    </row>
    <row r="29" spans="1:8" ht="20.100000000000001" customHeight="1" x14ac:dyDescent="0.3">
      <c r="A29" s="51">
        <v>1972</v>
      </c>
      <c r="B29" s="104" t="s">
        <v>260</v>
      </c>
      <c r="C29" s="50"/>
      <c r="D29" s="50"/>
      <c r="E29" s="50"/>
      <c r="F29" s="52"/>
      <c r="G29" s="50"/>
      <c r="H29" s="50"/>
    </row>
    <row r="30" spans="1:8" ht="20.100000000000001" customHeight="1" x14ac:dyDescent="0.3">
      <c r="A30" s="51">
        <v>1973</v>
      </c>
      <c r="B30" s="104" t="s">
        <v>186</v>
      </c>
      <c r="C30" s="50"/>
      <c r="D30" s="50"/>
      <c r="E30" s="50"/>
      <c r="F30" s="52"/>
      <c r="G30" s="50"/>
      <c r="H30" s="50"/>
    </row>
    <row r="31" spans="1:8" ht="20.100000000000001" customHeight="1" x14ac:dyDescent="0.3">
      <c r="A31" s="51">
        <v>1974</v>
      </c>
      <c r="B31" s="104" t="s">
        <v>186</v>
      </c>
      <c r="C31" s="50"/>
      <c r="D31" s="50"/>
      <c r="E31" s="50"/>
      <c r="F31" s="52"/>
      <c r="G31" s="50"/>
      <c r="H31" s="50"/>
    </row>
    <row r="32" spans="1:8" ht="20.100000000000001" customHeight="1" x14ac:dyDescent="0.3">
      <c r="A32" s="51">
        <v>1975</v>
      </c>
      <c r="B32" s="104" t="s">
        <v>186</v>
      </c>
      <c r="C32" s="50"/>
      <c r="D32" s="50"/>
      <c r="E32" s="50"/>
      <c r="F32" s="52"/>
      <c r="G32" s="50"/>
      <c r="H32" s="50"/>
    </row>
    <row r="33" spans="1:8" ht="20.100000000000001" customHeight="1" x14ac:dyDescent="0.3">
      <c r="A33" s="51">
        <v>1976</v>
      </c>
      <c r="B33" s="104" t="s">
        <v>186</v>
      </c>
      <c r="C33" s="50"/>
      <c r="D33" s="50"/>
      <c r="E33" s="50"/>
      <c r="F33" s="52"/>
      <c r="G33" s="50"/>
      <c r="H33" s="50"/>
    </row>
    <row r="34" spans="1:8" ht="20.100000000000001" customHeight="1" x14ac:dyDescent="0.3">
      <c r="A34" s="51">
        <v>1977</v>
      </c>
      <c r="B34" s="104" t="s">
        <v>186</v>
      </c>
      <c r="C34" s="50"/>
      <c r="D34" s="50"/>
      <c r="E34" s="50"/>
      <c r="F34" s="52"/>
      <c r="G34" s="50"/>
      <c r="H34" s="50"/>
    </row>
    <row r="35" spans="1:8" ht="20.100000000000001" customHeight="1" x14ac:dyDescent="0.3">
      <c r="A35" s="51">
        <v>1978</v>
      </c>
      <c r="B35" s="104" t="s">
        <v>186</v>
      </c>
      <c r="C35" s="50"/>
      <c r="D35" s="50"/>
      <c r="E35" s="50"/>
      <c r="F35" s="52"/>
      <c r="G35" s="50"/>
      <c r="H35" s="50"/>
    </row>
    <row r="36" spans="1:8" ht="20.100000000000001" customHeight="1" x14ac:dyDescent="0.3">
      <c r="A36" s="51">
        <v>1979</v>
      </c>
      <c r="B36" s="104" t="s">
        <v>186</v>
      </c>
      <c r="C36" s="50"/>
      <c r="D36" s="50"/>
      <c r="E36" s="50"/>
      <c r="F36" s="52"/>
      <c r="G36" s="50"/>
      <c r="H36" s="50"/>
    </row>
    <row r="37" spans="1:8" ht="20.100000000000001" customHeight="1" x14ac:dyDescent="0.3">
      <c r="A37" s="51">
        <v>1980</v>
      </c>
      <c r="B37" s="104" t="s">
        <v>186</v>
      </c>
      <c r="C37" s="50"/>
      <c r="D37" s="50"/>
      <c r="E37" s="50"/>
      <c r="F37" s="52"/>
      <c r="G37" s="50"/>
      <c r="H37" s="50"/>
    </row>
    <row r="38" spans="1:8" ht="20.100000000000001" customHeight="1" x14ac:dyDescent="0.3">
      <c r="A38" s="51">
        <v>1981</v>
      </c>
      <c r="B38" s="104" t="s">
        <v>186</v>
      </c>
      <c r="C38" s="50"/>
      <c r="D38" s="50"/>
      <c r="E38" s="50"/>
      <c r="F38" s="52"/>
      <c r="G38" s="50"/>
      <c r="H38" s="50"/>
    </row>
    <row r="39" spans="1:8" ht="20.100000000000001" customHeight="1" x14ac:dyDescent="0.3">
      <c r="A39" s="51">
        <v>1982</v>
      </c>
      <c r="B39" s="104" t="s">
        <v>260</v>
      </c>
      <c r="C39" s="50"/>
      <c r="D39" s="50"/>
      <c r="E39" s="50"/>
      <c r="F39" s="52"/>
      <c r="G39" s="50"/>
      <c r="H39" s="50"/>
    </row>
    <row r="40" spans="1:8" ht="20.100000000000001" customHeight="1" x14ac:dyDescent="0.3">
      <c r="A40" s="51">
        <v>1983</v>
      </c>
      <c r="B40" s="104" t="s">
        <v>184</v>
      </c>
      <c r="C40" s="50"/>
      <c r="D40" s="50"/>
      <c r="E40" s="50"/>
      <c r="F40" s="52"/>
      <c r="G40" s="50"/>
      <c r="H40" s="50"/>
    </row>
    <row r="41" spans="1:8" ht="20.100000000000001" customHeight="1" x14ac:dyDescent="0.3">
      <c r="A41" s="51">
        <v>1984</v>
      </c>
      <c r="B41" s="104" t="s">
        <v>237</v>
      </c>
      <c r="C41" s="50"/>
      <c r="D41" s="50"/>
      <c r="E41" s="50"/>
      <c r="F41" s="52"/>
      <c r="G41" s="50"/>
      <c r="H41" s="50"/>
    </row>
    <row r="42" spans="1:8" ht="20.100000000000001" customHeight="1" x14ac:dyDescent="0.3">
      <c r="A42" s="51">
        <v>1985</v>
      </c>
      <c r="B42" s="54" t="s">
        <v>237</v>
      </c>
      <c r="E42" s="52"/>
      <c r="F42" s="52"/>
    </row>
    <row r="43" spans="1:8" s="52" customFormat="1" ht="20.100000000000001" customHeight="1" x14ac:dyDescent="0.25">
      <c r="A43" s="51">
        <v>1986</v>
      </c>
      <c r="B43" s="55" t="s">
        <v>186</v>
      </c>
    </row>
    <row r="44" spans="1:8" s="52" customFormat="1" ht="20.100000000000001" customHeight="1" x14ac:dyDescent="0.25">
      <c r="A44" s="51">
        <v>1987</v>
      </c>
      <c r="B44" s="55" t="s">
        <v>186</v>
      </c>
    </row>
    <row r="45" spans="1:8" s="52" customFormat="1" ht="20.100000000000001" customHeight="1" x14ac:dyDescent="0.25">
      <c r="A45" s="51">
        <v>1988</v>
      </c>
      <c r="B45" s="55" t="s">
        <v>194</v>
      </c>
    </row>
    <row r="46" spans="1:8" s="52" customFormat="1" ht="20.100000000000001" customHeight="1" x14ac:dyDescent="0.25">
      <c r="A46" s="51">
        <v>1989</v>
      </c>
      <c r="B46" s="55" t="s">
        <v>186</v>
      </c>
    </row>
    <row r="47" spans="1:8" s="52" customFormat="1" ht="20.100000000000001" customHeight="1" x14ac:dyDescent="0.25">
      <c r="A47" s="51">
        <v>1990</v>
      </c>
      <c r="B47" s="55" t="s">
        <v>196</v>
      </c>
    </row>
    <row r="48" spans="1:8" s="52" customFormat="1" ht="20.100000000000001" customHeight="1" x14ac:dyDescent="0.25">
      <c r="A48" s="51">
        <v>1991</v>
      </c>
      <c r="B48" s="55" t="s">
        <v>196</v>
      </c>
    </row>
    <row r="49" spans="1:5" s="52" customFormat="1" ht="20.100000000000001" customHeight="1" x14ac:dyDescent="0.25">
      <c r="A49" s="51">
        <v>1992</v>
      </c>
      <c r="B49" s="55" t="s">
        <v>186</v>
      </c>
    </row>
    <row r="50" spans="1:5" s="52" customFormat="1" ht="20.100000000000001" customHeight="1" x14ac:dyDescent="0.25">
      <c r="A50" s="51">
        <v>1993</v>
      </c>
      <c r="B50" s="55" t="s">
        <v>196</v>
      </c>
    </row>
    <row r="51" spans="1:5" s="52" customFormat="1" ht="20.100000000000001" customHeight="1" x14ac:dyDescent="0.25">
      <c r="A51" s="51">
        <v>1994</v>
      </c>
      <c r="B51" s="55" t="s">
        <v>196</v>
      </c>
    </row>
    <row r="52" spans="1:5" s="52" customFormat="1" ht="20.100000000000001" customHeight="1" x14ac:dyDescent="0.25">
      <c r="A52" s="51">
        <v>1995</v>
      </c>
      <c r="B52" s="52" t="s">
        <v>196</v>
      </c>
      <c r="C52" s="55"/>
    </row>
    <row r="53" spans="1:5" s="52" customFormat="1" ht="20.100000000000001" customHeight="1" x14ac:dyDescent="0.25">
      <c r="A53" s="51">
        <v>1996</v>
      </c>
      <c r="B53" s="52" t="s">
        <v>196</v>
      </c>
      <c r="C53" s="55"/>
    </row>
    <row r="54" spans="1:5" s="52" customFormat="1" ht="20.100000000000001" customHeight="1" x14ac:dyDescent="0.25">
      <c r="A54" s="51">
        <v>1997</v>
      </c>
      <c r="B54" s="52" t="s">
        <v>194</v>
      </c>
      <c r="C54" s="55"/>
    </row>
    <row r="55" spans="1:5" s="52" customFormat="1" ht="20.100000000000001" customHeight="1" x14ac:dyDescent="0.25">
      <c r="A55" s="51">
        <v>1998</v>
      </c>
      <c r="B55" s="55" t="s">
        <v>196</v>
      </c>
      <c r="C55" s="55"/>
    </row>
    <row r="56" spans="1:5" s="52" customFormat="1" ht="20.100000000000001" customHeight="1" x14ac:dyDescent="0.25">
      <c r="A56" s="51">
        <v>1999</v>
      </c>
      <c r="B56" s="55" t="s">
        <v>196</v>
      </c>
      <c r="C56" s="55"/>
    </row>
    <row r="57" spans="1:5" s="52" customFormat="1" ht="20.100000000000001" customHeight="1" x14ac:dyDescent="0.25">
      <c r="A57" s="51">
        <v>2000</v>
      </c>
      <c r="B57" s="55" t="s">
        <v>192</v>
      </c>
      <c r="C57" s="55"/>
    </row>
    <row r="58" spans="1:5" s="52" customFormat="1" ht="20.100000000000001" customHeight="1" x14ac:dyDescent="0.25">
      <c r="A58" s="51">
        <v>2001</v>
      </c>
      <c r="B58" s="55" t="s">
        <v>196</v>
      </c>
      <c r="C58" s="55"/>
      <c r="D58" s="55"/>
      <c r="E58" s="55"/>
    </row>
    <row r="59" spans="1:5" s="52" customFormat="1" ht="20.100000000000001" customHeight="1" x14ac:dyDescent="0.25">
      <c r="A59" s="51">
        <v>2002</v>
      </c>
      <c r="B59" s="55" t="s">
        <v>186</v>
      </c>
      <c r="C59" s="55"/>
      <c r="D59" s="55"/>
      <c r="E59" s="55"/>
    </row>
    <row r="60" spans="1:5" s="52" customFormat="1" ht="20.100000000000001" customHeight="1" x14ac:dyDescent="0.25">
      <c r="A60" s="51">
        <v>2003</v>
      </c>
      <c r="B60" s="55" t="s">
        <v>178</v>
      </c>
      <c r="C60" s="55"/>
      <c r="D60" s="55"/>
      <c r="E60" s="55"/>
    </row>
    <row r="61" spans="1:5" s="52" customFormat="1" ht="20.100000000000001" customHeight="1" x14ac:dyDescent="0.25">
      <c r="A61" s="51">
        <v>2004</v>
      </c>
      <c r="B61" s="55" t="s">
        <v>178</v>
      </c>
      <c r="C61" s="55"/>
    </row>
    <row r="62" spans="1:5" s="52" customFormat="1" ht="20.100000000000001" customHeight="1" x14ac:dyDescent="0.25">
      <c r="A62" s="51">
        <v>2005</v>
      </c>
      <c r="B62" s="55" t="s">
        <v>174</v>
      </c>
    </row>
    <row r="63" spans="1:5" s="52" customFormat="1" ht="20.100000000000001" customHeight="1" x14ac:dyDescent="0.25">
      <c r="A63" s="51">
        <v>2006</v>
      </c>
      <c r="B63" s="55" t="s">
        <v>184</v>
      </c>
      <c r="C63" s="55"/>
    </row>
    <row r="64" spans="1:5" s="52" customFormat="1" ht="20.100000000000001" customHeight="1" x14ac:dyDescent="0.25">
      <c r="A64" s="51">
        <v>2007</v>
      </c>
      <c r="B64" s="55" t="s">
        <v>178</v>
      </c>
      <c r="C64" s="55"/>
    </row>
    <row r="65" spans="1:4" s="52" customFormat="1" ht="20.100000000000001" customHeight="1" x14ac:dyDescent="0.25">
      <c r="A65" s="51">
        <v>2008</v>
      </c>
      <c r="B65" s="52" t="s">
        <v>192</v>
      </c>
      <c r="C65" s="55"/>
    </row>
    <row r="66" spans="1:4" s="52" customFormat="1" ht="20.100000000000001" customHeight="1" x14ac:dyDescent="0.25">
      <c r="A66" s="51">
        <v>2009</v>
      </c>
      <c r="B66" s="52" t="s">
        <v>192</v>
      </c>
      <c r="C66" s="55"/>
    </row>
    <row r="67" spans="1:4" s="52" customFormat="1" ht="20.100000000000001" customHeight="1" x14ac:dyDescent="0.25">
      <c r="A67" s="51">
        <v>2010</v>
      </c>
      <c r="B67" s="55" t="s">
        <v>184</v>
      </c>
      <c r="C67" s="55"/>
    </row>
    <row r="68" spans="1:4" s="52" customFormat="1" ht="20.100000000000001" customHeight="1" x14ac:dyDescent="0.25">
      <c r="A68" s="51">
        <v>2011</v>
      </c>
      <c r="B68" s="55" t="s">
        <v>184</v>
      </c>
      <c r="C68" s="55"/>
    </row>
    <row r="69" spans="1:4" s="52" customFormat="1" ht="20.100000000000001" customHeight="1" x14ac:dyDescent="0.25">
      <c r="A69" s="51">
        <v>2012</v>
      </c>
      <c r="B69" s="55" t="s">
        <v>196</v>
      </c>
      <c r="C69" s="55"/>
    </row>
    <row r="70" spans="1:4" s="52" customFormat="1" ht="20.100000000000001" customHeight="1" x14ac:dyDescent="0.25">
      <c r="A70" s="51">
        <v>2013</v>
      </c>
      <c r="B70" s="55" t="s">
        <v>194</v>
      </c>
      <c r="C70" s="55"/>
    </row>
    <row r="71" spans="1:4" s="52" customFormat="1" ht="20.100000000000001" customHeight="1" x14ac:dyDescent="0.25">
      <c r="A71" s="51">
        <v>2014</v>
      </c>
      <c r="B71" s="55" t="s">
        <v>194</v>
      </c>
      <c r="C71" s="55" t="s">
        <v>178</v>
      </c>
    </row>
    <row r="72" spans="1:4" s="52" customFormat="1" ht="20.100000000000001" customHeight="1" x14ac:dyDescent="0.25">
      <c r="A72" s="51">
        <v>2015</v>
      </c>
      <c r="B72" s="55" t="s">
        <v>190</v>
      </c>
      <c r="C72" s="55" t="s">
        <v>184</v>
      </c>
    </row>
    <row r="73" spans="1:4" s="52" customFormat="1" ht="20.100000000000001" customHeight="1" x14ac:dyDescent="0.25">
      <c r="A73" s="51">
        <v>2016</v>
      </c>
      <c r="B73" s="55" t="s">
        <v>192</v>
      </c>
      <c r="C73" s="55" t="s">
        <v>178</v>
      </c>
    </row>
    <row r="74" spans="1:4" s="52" customFormat="1" ht="20.100000000000001" customHeight="1" x14ac:dyDescent="0.25">
      <c r="A74" s="51">
        <v>2017</v>
      </c>
      <c r="B74" s="55" t="s">
        <v>178</v>
      </c>
      <c r="C74" s="55" t="s">
        <v>192</v>
      </c>
    </row>
    <row r="75" spans="1:4" s="52" customFormat="1" ht="20.100000000000001" customHeight="1" x14ac:dyDescent="0.25">
      <c r="A75" s="51">
        <v>2018</v>
      </c>
      <c r="B75" s="55" t="s">
        <v>194</v>
      </c>
      <c r="C75" s="55" t="s">
        <v>176</v>
      </c>
    </row>
    <row r="76" spans="1:4" s="52" customFormat="1" ht="20.100000000000001" customHeight="1" x14ac:dyDescent="0.25">
      <c r="A76" s="51">
        <v>2019</v>
      </c>
      <c r="B76" s="55" t="s">
        <v>176</v>
      </c>
      <c r="C76" s="55" t="s">
        <v>178</v>
      </c>
    </row>
    <row r="77" spans="1:4" s="52" customFormat="1" ht="20.100000000000001" customHeight="1" x14ac:dyDescent="0.25">
      <c r="A77" s="51">
        <f>IF(B76&gt;"",MAX(A$4:A76)+1,"")</f>
        <v>2020</v>
      </c>
      <c r="B77" s="55" t="s">
        <v>184</v>
      </c>
      <c r="C77" s="55" t="s">
        <v>172</v>
      </c>
      <c r="D77" s="55"/>
    </row>
    <row r="78" spans="1:4" s="52" customFormat="1" ht="20.100000000000001" customHeight="1" x14ac:dyDescent="0.25">
      <c r="A78" s="51">
        <f>IF(B77&gt;"",MAX(A$4:A77)+1,"")</f>
        <v>2021</v>
      </c>
      <c r="B78" s="55" t="s">
        <v>205</v>
      </c>
      <c r="C78" s="55" t="s">
        <v>178</v>
      </c>
      <c r="D78" s="55"/>
    </row>
    <row r="79" spans="1:4" s="52" customFormat="1" ht="20.100000000000001" customHeight="1" x14ac:dyDescent="0.25">
      <c r="A79" s="51">
        <f>IF(B78&gt;"",MAX(A$4:A78)+1,"")</f>
        <v>2022</v>
      </c>
      <c r="B79" s="55" t="s">
        <v>320</v>
      </c>
      <c r="C79" s="55"/>
      <c r="D79" s="55"/>
    </row>
    <row r="80" spans="1:4" s="52" customFormat="1" ht="20.100000000000001" customHeight="1" x14ac:dyDescent="0.25">
      <c r="A80" s="51">
        <f>IF(B79&gt;"",MAX(A$4:A79)+1,"")</f>
        <v>2023</v>
      </c>
      <c r="B80" s="55" t="s">
        <v>176</v>
      </c>
      <c r="C80" s="55" t="s">
        <v>192</v>
      </c>
      <c r="D80" s="55"/>
    </row>
    <row r="81" spans="1:4" s="52" customFormat="1" ht="20.100000000000001" customHeight="1" x14ac:dyDescent="0.25">
      <c r="A81" s="51">
        <f>IF(B80&gt;"",MAX(A$4:A80)+1,"")</f>
        <v>2024</v>
      </c>
      <c r="B81" s="55" t="s">
        <v>192</v>
      </c>
      <c r="C81" s="55" t="s">
        <v>176</v>
      </c>
      <c r="D81" s="55"/>
    </row>
    <row r="82" spans="1:4" s="52" customFormat="1" ht="20.100000000000001" customHeight="1" x14ac:dyDescent="0.25">
      <c r="A82" s="51">
        <f>IF(B81&gt;"",MAX(A$4:A81)+1,"")</f>
        <v>2025</v>
      </c>
      <c r="B82" s="55" t="s">
        <v>197</v>
      </c>
      <c r="C82" s="55" t="s">
        <v>176</v>
      </c>
      <c r="D82" s="55"/>
    </row>
    <row r="83" spans="1:4" s="52" customFormat="1" ht="20.100000000000001" customHeight="1" x14ac:dyDescent="0.25">
      <c r="A83" s="51">
        <f>IF(B82&gt;"",MAX(A$4:A82)+1,"")</f>
        <v>2026</v>
      </c>
      <c r="B83" s="55"/>
      <c r="C83" s="55"/>
      <c r="D83" s="55"/>
    </row>
    <row r="84" spans="1:4" s="52" customFormat="1" ht="20.100000000000001" customHeight="1" x14ac:dyDescent="0.25">
      <c r="A84" s="51" t="str">
        <f>IF(B83&gt;"",MAX(A$4:A83)+1,"")</f>
        <v/>
      </c>
      <c r="B84" s="55"/>
      <c r="C84" s="55"/>
      <c r="D84" s="55"/>
    </row>
    <row r="85" spans="1:4" s="52" customFormat="1" ht="20.100000000000001" customHeight="1" x14ac:dyDescent="0.25">
      <c r="A85" s="51" t="str">
        <f>IF(B84&gt;"",MAX(A$4:A84)+1,"")</f>
        <v/>
      </c>
      <c r="B85" s="55"/>
      <c r="C85" s="55"/>
      <c r="D85" s="55"/>
    </row>
    <row r="86" spans="1:4" s="52" customFormat="1" ht="20.100000000000001" customHeight="1" x14ac:dyDescent="0.25">
      <c r="A86" s="51" t="str">
        <f>IF(B85&gt;"",MAX(A$4:A85)+1,"")</f>
        <v/>
      </c>
      <c r="B86" s="55"/>
      <c r="C86" s="55"/>
      <c r="D86" s="55"/>
    </row>
    <row r="87" spans="1:4" s="52" customFormat="1" ht="20.100000000000001" customHeight="1" x14ac:dyDescent="0.25">
      <c r="A87" s="51" t="str">
        <f>IF(B86&gt;"",MAX(A$4:A86)+1,"")</f>
        <v/>
      </c>
      <c r="B87" s="55"/>
      <c r="C87" s="55"/>
      <c r="D87" s="55"/>
    </row>
    <row r="88" spans="1:4" s="52" customFormat="1" ht="20.100000000000001" customHeight="1" x14ac:dyDescent="0.25">
      <c r="A88" s="51" t="str">
        <f>IF(B87&gt;"",MAX(A$4:A87)+1,"")</f>
        <v/>
      </c>
      <c r="B88" s="55"/>
      <c r="C88" s="55"/>
      <c r="D88" s="55"/>
    </row>
    <row r="89" spans="1:4" s="52" customFormat="1" ht="20.100000000000001" customHeight="1" x14ac:dyDescent="0.25">
      <c r="A89" s="51" t="str">
        <f>IF(B88&gt;"",MAX(A$4:A88)+1,"")</f>
        <v/>
      </c>
      <c r="B89" s="55"/>
      <c r="C89" s="55"/>
      <c r="D89" s="55"/>
    </row>
    <row r="90" spans="1:4" s="52" customFormat="1" ht="20.100000000000001" customHeight="1" x14ac:dyDescent="0.25">
      <c r="A90" s="51" t="str">
        <f>IF(B89&gt;"",MAX(A$4:A89)+1,"")</f>
        <v/>
      </c>
      <c r="B90" s="55"/>
      <c r="C90" s="55"/>
      <c r="D90" s="55"/>
    </row>
    <row r="91" spans="1:4" s="52" customFormat="1" ht="20.100000000000001" customHeight="1" x14ac:dyDescent="0.25">
      <c r="A91" s="51" t="str">
        <f>IF(B90&gt;"",MAX(A$4:A90)+1,"")</f>
        <v/>
      </c>
      <c r="B91" s="55"/>
      <c r="C91" s="55"/>
      <c r="D91" s="55"/>
    </row>
    <row r="92" spans="1:4" s="52" customFormat="1" ht="20.100000000000001" customHeight="1" x14ac:dyDescent="0.25">
      <c r="A92" s="51" t="str">
        <f>IF(B91&gt;"",MAX(A$4:A91)+1,"")</f>
        <v/>
      </c>
      <c r="B92" s="55"/>
      <c r="C92" s="55"/>
      <c r="D92" s="55"/>
    </row>
    <row r="93" spans="1:4" s="52" customFormat="1" ht="20.100000000000001" customHeight="1" x14ac:dyDescent="0.25">
      <c r="A93" s="51" t="str">
        <f>IF(B92&gt;"",MAX(A$4:A92)+1,"")</f>
        <v/>
      </c>
      <c r="B93" s="55"/>
      <c r="C93" s="55"/>
      <c r="D93" s="55"/>
    </row>
    <row r="94" spans="1:4" s="52" customFormat="1" ht="20.100000000000001" customHeight="1" x14ac:dyDescent="0.25">
      <c r="A94" s="51" t="str">
        <f>IF(B93&gt;"",MAX(A$4:A93)+1,"")</f>
        <v/>
      </c>
      <c r="B94" s="55"/>
      <c r="C94" s="55"/>
      <c r="D94" s="55"/>
    </row>
    <row r="95" spans="1:4" s="52" customFormat="1" ht="20.100000000000001" customHeight="1" x14ac:dyDescent="0.25">
      <c r="A95" s="51" t="str">
        <f>IF(B94&gt;"",MAX(A$4:A94)+1,"")</f>
        <v/>
      </c>
      <c r="B95" s="55"/>
      <c r="C95" s="55"/>
      <c r="D95" s="55"/>
    </row>
    <row r="96" spans="1:4" s="52" customFormat="1" ht="20.100000000000001" customHeight="1" x14ac:dyDescent="0.25">
      <c r="A96" s="51"/>
      <c r="B96" s="55"/>
      <c r="C96" s="55"/>
    </row>
    <row r="97" spans="1:3" s="52" customFormat="1" ht="20.100000000000001" customHeight="1" x14ac:dyDescent="0.25">
      <c r="A97" s="51"/>
      <c r="B97" s="55"/>
      <c r="C97" s="55"/>
    </row>
    <row r="98" spans="1:3" s="52" customFormat="1" ht="20.100000000000001" customHeight="1" x14ac:dyDescent="0.25">
      <c r="A98" s="51"/>
      <c r="B98" s="55"/>
      <c r="C98" s="55"/>
    </row>
    <row r="99" spans="1:3" s="52" customFormat="1" ht="20.100000000000001" customHeight="1" x14ac:dyDescent="0.25">
      <c r="A99" s="51"/>
      <c r="B99" s="55"/>
      <c r="C99" s="55"/>
    </row>
    <row r="100" spans="1:3" s="52" customFormat="1" ht="20.100000000000001" customHeight="1" x14ac:dyDescent="0.25">
      <c r="A100" s="51"/>
      <c r="B100" s="55"/>
      <c r="C100" s="55"/>
    </row>
    <row r="101" spans="1:3" s="52" customFormat="1" ht="20.100000000000001" customHeight="1" x14ac:dyDescent="0.25">
      <c r="A101" s="51"/>
      <c r="B101" s="55"/>
      <c r="C101" s="55"/>
    </row>
    <row r="102" spans="1:3" s="52" customFormat="1" ht="20.100000000000001" customHeight="1" x14ac:dyDescent="0.25">
      <c r="A102" s="51"/>
      <c r="B102" s="55"/>
      <c r="C102" s="55"/>
    </row>
    <row r="103" spans="1:3" s="52" customFormat="1" ht="20.100000000000001" customHeight="1" x14ac:dyDescent="0.25">
      <c r="A103" s="51"/>
      <c r="B103" s="55"/>
      <c r="C103" s="55"/>
    </row>
    <row r="104" spans="1:3" s="52" customFormat="1" ht="20.100000000000001" customHeight="1" x14ac:dyDescent="0.25">
      <c r="A104" s="51"/>
      <c r="B104" s="55"/>
      <c r="C104" s="55"/>
    </row>
    <row r="105" spans="1:3" s="52" customFormat="1" ht="20.100000000000001" customHeight="1" x14ac:dyDescent="0.25">
      <c r="A105" s="51"/>
      <c r="B105" s="55"/>
      <c r="C105" s="55"/>
    </row>
    <row r="106" spans="1:3" s="52" customFormat="1" ht="20.100000000000001" customHeight="1" x14ac:dyDescent="0.25">
      <c r="A106" s="51"/>
      <c r="B106" s="55"/>
      <c r="C106" s="55"/>
    </row>
    <row r="107" spans="1:3" s="52" customFormat="1" ht="20.100000000000001" customHeight="1" x14ac:dyDescent="0.25">
      <c r="A107" s="51"/>
      <c r="B107" s="55"/>
      <c r="C107" s="55"/>
    </row>
    <row r="108" spans="1:3" s="52" customFormat="1" ht="20.100000000000001" customHeight="1" x14ac:dyDescent="0.25">
      <c r="A108" s="51"/>
      <c r="B108" s="55"/>
      <c r="C108" s="55"/>
    </row>
    <row r="109" spans="1:3" s="52" customFormat="1" ht="20.100000000000001" customHeight="1" x14ac:dyDescent="0.25">
      <c r="A109" s="51"/>
      <c r="B109" s="55"/>
      <c r="C109" s="55"/>
    </row>
    <row r="110" spans="1:3" s="52" customFormat="1" ht="20.100000000000001" customHeight="1" x14ac:dyDescent="0.25">
      <c r="A110" s="51"/>
      <c r="B110" s="55"/>
      <c r="C110" s="55"/>
    </row>
    <row r="111" spans="1:3" s="52" customFormat="1" ht="20.100000000000001" customHeight="1" x14ac:dyDescent="0.25">
      <c r="A111" s="51"/>
      <c r="B111" s="55"/>
      <c r="C111" s="55"/>
    </row>
    <row r="112" spans="1:3" s="52" customFormat="1" ht="20.100000000000001" customHeight="1" x14ac:dyDescent="0.25">
      <c r="A112" s="51"/>
      <c r="B112" s="55"/>
      <c r="C112" s="55"/>
    </row>
    <row r="113" spans="1:3" s="52" customFormat="1" ht="20.100000000000001" customHeight="1" x14ac:dyDescent="0.25">
      <c r="A113" s="51"/>
      <c r="B113" s="55"/>
      <c r="C113" s="55"/>
    </row>
    <row r="114" spans="1:3" s="52" customFormat="1" ht="20.100000000000001" customHeight="1" x14ac:dyDescent="0.25">
      <c r="A114" s="51"/>
      <c r="B114" s="55"/>
      <c r="C114" s="55"/>
    </row>
    <row r="115" spans="1:3" s="52" customFormat="1" ht="20.100000000000001" customHeight="1" x14ac:dyDescent="0.25">
      <c r="A115" s="51"/>
      <c r="B115" s="55"/>
      <c r="C115" s="55"/>
    </row>
    <row r="116" spans="1:3" s="52" customFormat="1" ht="20.100000000000001" customHeight="1" x14ac:dyDescent="0.25">
      <c r="A116" s="51"/>
      <c r="B116" s="55"/>
      <c r="C116" s="55"/>
    </row>
    <row r="117" spans="1:3" s="52" customFormat="1" ht="20.100000000000001" customHeight="1" x14ac:dyDescent="0.25">
      <c r="A117" s="51"/>
      <c r="B117" s="55"/>
      <c r="C117" s="55"/>
    </row>
    <row r="118" spans="1:3" s="52" customFormat="1" ht="20.100000000000001" customHeight="1" x14ac:dyDescent="0.25">
      <c r="A118" s="51"/>
      <c r="B118" s="55"/>
      <c r="C118" s="55"/>
    </row>
    <row r="119" spans="1:3" s="52" customFormat="1" ht="20.100000000000001" customHeight="1" x14ac:dyDescent="0.25">
      <c r="A119" s="51"/>
      <c r="B119" s="55"/>
      <c r="C119" s="55"/>
    </row>
    <row r="120" spans="1:3" s="52" customFormat="1" ht="20.100000000000001" customHeight="1" x14ac:dyDescent="0.25">
      <c r="A120" s="51"/>
      <c r="B120" s="55"/>
      <c r="C120" s="55"/>
    </row>
    <row r="121" spans="1:3" s="52" customFormat="1" ht="20.100000000000001" customHeight="1" x14ac:dyDescent="0.25">
      <c r="A121" s="51"/>
      <c r="B121" s="55"/>
      <c r="C121" s="55"/>
    </row>
    <row r="122" spans="1:3" s="52" customFormat="1" ht="20.100000000000001" customHeight="1" x14ac:dyDescent="0.25">
      <c r="A122" s="51"/>
      <c r="B122" s="55"/>
      <c r="C122" s="55"/>
    </row>
    <row r="123" spans="1:3" s="52" customFormat="1" ht="20.100000000000001" customHeight="1" x14ac:dyDescent="0.25">
      <c r="A123" s="51"/>
      <c r="B123" s="55"/>
      <c r="C123" s="55"/>
    </row>
    <row r="124" spans="1:3" s="52" customFormat="1" ht="20.100000000000001" customHeight="1" x14ac:dyDescent="0.25">
      <c r="A124" s="51"/>
      <c r="B124" s="55"/>
      <c r="C124" s="55"/>
    </row>
    <row r="125" spans="1:3" s="52" customFormat="1" ht="20.100000000000001" customHeight="1" x14ac:dyDescent="0.25">
      <c r="A125" s="51"/>
      <c r="B125" s="55"/>
      <c r="C125" s="55"/>
    </row>
    <row r="126" spans="1:3" s="52" customFormat="1" ht="20.100000000000001" customHeight="1" x14ac:dyDescent="0.25">
      <c r="A126" s="51"/>
      <c r="B126" s="55"/>
      <c r="C126" s="55"/>
    </row>
    <row r="127" spans="1:3" s="52" customFormat="1" ht="20.100000000000001" customHeight="1" x14ac:dyDescent="0.25">
      <c r="A127" s="51"/>
      <c r="B127" s="55"/>
      <c r="C127" s="55"/>
    </row>
  </sheetData>
  <mergeCells count="1">
    <mergeCell ref="B4:D4"/>
  </mergeCells>
  <hyperlinks>
    <hyperlink ref="C1" location="'Competitions Dashboard'!A1" display=" COMPETITIONS DASHBOARD" xr:uid="{86B93168-2761-4283-AF66-8C5F56C03106}"/>
    <hyperlink ref="D1" location="'Statistics Overview'!A1" display="STATISTICS OVERVIEW" xr:uid="{74772C43-56FA-41B1-B550-731285596C79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152CF-3DED-4C94-B1C1-3E3733B68839}">
  <sheetPr>
    <pageSetUpPr fitToPage="1"/>
  </sheetPr>
  <dimension ref="A1:H92"/>
  <sheetViews>
    <sheetView showGridLines="0" zoomScaleNormal="100" workbookViewId="0">
      <pane xSplit="1" ySplit="6" topLeftCell="B32" activePane="bottomRight" state="frozen"/>
      <selection activeCell="C1" sqref="C1"/>
      <selection pane="topRight" activeCell="C1" sqref="C1"/>
      <selection pane="bottomLeft" activeCell="C1" sqref="C1"/>
      <selection pane="bottomRight" activeCell="C47" sqref="C47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7" width="30.7109375" style="48" customWidth="1"/>
    <col min="8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34" customFormat="1" ht="13.5" x14ac:dyDescent="0.25">
      <c r="A2" s="129"/>
      <c r="B2" s="130"/>
      <c r="C2" s="130"/>
      <c r="D2" s="130"/>
      <c r="E2" s="130"/>
      <c r="F2" s="130"/>
      <c r="G2" s="130"/>
      <c r="H2" s="130"/>
    </row>
    <row r="3" spans="1:8" s="135" customFormat="1" x14ac:dyDescent="0.25">
      <c r="A3" s="51"/>
      <c r="B3" s="150"/>
      <c r="C3" s="147"/>
      <c r="D3" s="147"/>
      <c r="E3" s="52"/>
      <c r="F3" s="52"/>
      <c r="G3" s="52"/>
      <c r="H3" s="52"/>
    </row>
    <row r="4" spans="1:8" ht="45" customHeight="1" x14ac:dyDescent="0.3">
      <c r="A4" s="49"/>
      <c r="B4" s="312" t="s">
        <v>942</v>
      </c>
      <c r="C4" s="316"/>
      <c r="D4" s="316"/>
      <c r="E4" s="148"/>
      <c r="F4" s="89"/>
      <c r="G4" s="89"/>
      <c r="H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411</v>
      </c>
      <c r="C6" s="199" t="s">
        <v>952</v>
      </c>
      <c r="D6" s="50"/>
      <c r="E6" s="50"/>
      <c r="F6" s="50"/>
      <c r="G6" s="50"/>
    </row>
    <row r="7" spans="1:8" s="52" customFormat="1" ht="20.100000000000001" customHeight="1" x14ac:dyDescent="0.25">
      <c r="A7" s="51">
        <v>1985</v>
      </c>
      <c r="B7" s="55" t="s">
        <v>228</v>
      </c>
    </row>
    <row r="8" spans="1:8" s="52" customFormat="1" ht="20.100000000000001" customHeight="1" x14ac:dyDescent="0.25">
      <c r="A8" s="51">
        <v>1986</v>
      </c>
      <c r="B8" s="55" t="s">
        <v>194</v>
      </c>
    </row>
    <row r="9" spans="1:8" s="52" customFormat="1" ht="20.100000000000001" customHeight="1" x14ac:dyDescent="0.25">
      <c r="A9" s="51">
        <v>1987</v>
      </c>
      <c r="B9" s="55" t="s">
        <v>194</v>
      </c>
    </row>
    <row r="10" spans="1:8" s="52" customFormat="1" ht="20.100000000000001" customHeight="1" x14ac:dyDescent="0.25">
      <c r="A10" s="51">
        <v>1988</v>
      </c>
      <c r="B10" s="55" t="s">
        <v>186</v>
      </c>
    </row>
    <row r="11" spans="1:8" s="52" customFormat="1" ht="20.100000000000001" customHeight="1" x14ac:dyDescent="0.25">
      <c r="A11" s="51">
        <v>1989</v>
      </c>
      <c r="B11" s="55" t="s">
        <v>186</v>
      </c>
    </row>
    <row r="12" spans="1:8" s="52" customFormat="1" ht="20.100000000000001" customHeight="1" x14ac:dyDescent="0.25">
      <c r="A12" s="51">
        <v>1990</v>
      </c>
      <c r="B12" s="55" t="s">
        <v>228</v>
      </c>
    </row>
    <row r="13" spans="1:8" s="52" customFormat="1" ht="20.100000000000001" customHeight="1" x14ac:dyDescent="0.25">
      <c r="A13" s="51">
        <v>1991</v>
      </c>
      <c r="B13" s="55" t="s">
        <v>194</v>
      </c>
    </row>
    <row r="14" spans="1:8" s="52" customFormat="1" ht="20.100000000000001" customHeight="1" x14ac:dyDescent="0.25">
      <c r="A14" s="51">
        <v>1992</v>
      </c>
      <c r="B14" s="55" t="s">
        <v>176</v>
      </c>
    </row>
    <row r="15" spans="1:8" s="52" customFormat="1" ht="20.100000000000001" customHeight="1" x14ac:dyDescent="0.25">
      <c r="A15" s="51">
        <v>1993</v>
      </c>
      <c r="B15" s="55" t="s">
        <v>65</v>
      </c>
    </row>
    <row r="16" spans="1:8" s="52" customFormat="1" ht="20.100000000000001" customHeight="1" x14ac:dyDescent="0.25">
      <c r="A16" s="51">
        <v>1994</v>
      </c>
      <c r="B16" s="55" t="s">
        <v>184</v>
      </c>
    </row>
    <row r="17" spans="1:4" s="52" customFormat="1" ht="20.100000000000001" customHeight="1" x14ac:dyDescent="0.25">
      <c r="A17" s="51">
        <v>1995</v>
      </c>
      <c r="B17" s="55" t="s">
        <v>184</v>
      </c>
    </row>
    <row r="18" spans="1:4" s="52" customFormat="1" ht="20.100000000000001" customHeight="1" x14ac:dyDescent="0.25">
      <c r="A18" s="51">
        <v>1996</v>
      </c>
      <c r="B18" s="55" t="s">
        <v>186</v>
      </c>
    </row>
    <row r="19" spans="1:4" s="52" customFormat="1" ht="20.100000000000001" customHeight="1" x14ac:dyDescent="0.25">
      <c r="A19" s="51">
        <v>1997</v>
      </c>
      <c r="B19" s="55" t="s">
        <v>269</v>
      </c>
    </row>
    <row r="20" spans="1:4" s="52" customFormat="1" ht="20.100000000000001" customHeight="1" x14ac:dyDescent="0.25">
      <c r="A20" s="51">
        <v>1998</v>
      </c>
      <c r="B20" s="55" t="s">
        <v>238</v>
      </c>
    </row>
    <row r="21" spans="1:4" s="52" customFormat="1" ht="20.100000000000001" customHeight="1" x14ac:dyDescent="0.25">
      <c r="A21" s="51">
        <v>1999</v>
      </c>
      <c r="B21" s="55" t="s">
        <v>184</v>
      </c>
    </row>
    <row r="22" spans="1:4" s="52" customFormat="1" ht="20.100000000000001" customHeight="1" x14ac:dyDescent="0.25">
      <c r="A22" s="51">
        <v>2000</v>
      </c>
      <c r="B22" s="55" t="s">
        <v>176</v>
      </c>
    </row>
    <row r="23" spans="1:4" s="52" customFormat="1" ht="20.100000000000001" customHeight="1" x14ac:dyDescent="0.25">
      <c r="A23" s="51">
        <v>2001</v>
      </c>
      <c r="B23" s="55" t="s">
        <v>192</v>
      </c>
      <c r="C23" s="55"/>
      <c r="D23" s="55"/>
    </row>
    <row r="24" spans="1:4" s="52" customFormat="1" ht="20.100000000000001" customHeight="1" x14ac:dyDescent="0.25">
      <c r="A24" s="51">
        <v>2002</v>
      </c>
      <c r="B24" s="55" t="s">
        <v>176</v>
      </c>
      <c r="C24" s="55"/>
      <c r="D24" s="55"/>
    </row>
    <row r="25" spans="1:4" s="52" customFormat="1" ht="20.100000000000001" customHeight="1" x14ac:dyDescent="0.25">
      <c r="A25" s="51">
        <v>2003</v>
      </c>
      <c r="B25" s="55" t="s">
        <v>176</v>
      </c>
      <c r="C25" s="55"/>
      <c r="D25" s="55"/>
    </row>
    <row r="26" spans="1:4" s="52" customFormat="1" ht="20.100000000000001" customHeight="1" x14ac:dyDescent="0.25">
      <c r="A26" s="51">
        <v>2004</v>
      </c>
      <c r="B26" s="55" t="s">
        <v>184</v>
      </c>
    </row>
    <row r="27" spans="1:4" s="52" customFormat="1" ht="20.100000000000001" customHeight="1" x14ac:dyDescent="0.25">
      <c r="A27" s="51">
        <v>2005</v>
      </c>
      <c r="B27" s="52" t="s">
        <v>190</v>
      </c>
    </row>
    <row r="28" spans="1:4" s="52" customFormat="1" ht="20.100000000000001" customHeight="1" x14ac:dyDescent="0.25">
      <c r="A28" s="51">
        <v>2006</v>
      </c>
      <c r="B28" s="55" t="s">
        <v>320</v>
      </c>
    </row>
    <row r="29" spans="1:4" s="52" customFormat="1" ht="20.100000000000001" customHeight="1" x14ac:dyDescent="0.25">
      <c r="A29" s="51">
        <v>2007</v>
      </c>
      <c r="B29" s="55" t="s">
        <v>238</v>
      </c>
    </row>
    <row r="30" spans="1:4" s="52" customFormat="1" ht="20.100000000000001" customHeight="1" x14ac:dyDescent="0.25">
      <c r="A30" s="51">
        <v>2008</v>
      </c>
      <c r="B30" s="55" t="s">
        <v>172</v>
      </c>
    </row>
    <row r="31" spans="1:4" s="52" customFormat="1" ht="20.100000000000001" customHeight="1" x14ac:dyDescent="0.25">
      <c r="A31" s="51">
        <v>2009</v>
      </c>
      <c r="B31" s="55" t="s">
        <v>201</v>
      </c>
    </row>
    <row r="32" spans="1:4" s="52" customFormat="1" ht="20.100000000000001" customHeight="1" x14ac:dyDescent="0.25">
      <c r="A32" s="51">
        <v>2010</v>
      </c>
      <c r="B32" s="55" t="s">
        <v>190</v>
      </c>
    </row>
    <row r="33" spans="1:4" s="52" customFormat="1" ht="20.100000000000001" customHeight="1" x14ac:dyDescent="0.25">
      <c r="A33" s="51">
        <v>2011</v>
      </c>
      <c r="B33" s="55" t="s">
        <v>190</v>
      </c>
    </row>
    <row r="34" spans="1:4" s="52" customFormat="1" ht="20.100000000000001" customHeight="1" x14ac:dyDescent="0.25">
      <c r="A34" s="51">
        <v>2012</v>
      </c>
      <c r="B34" s="55" t="s">
        <v>205</v>
      </c>
    </row>
    <row r="35" spans="1:4" s="52" customFormat="1" ht="20.100000000000001" customHeight="1" x14ac:dyDescent="0.25">
      <c r="A35" s="51">
        <v>2013</v>
      </c>
      <c r="B35" s="55" t="s">
        <v>65</v>
      </c>
    </row>
    <row r="36" spans="1:4" s="52" customFormat="1" ht="20.100000000000001" customHeight="1" x14ac:dyDescent="0.25">
      <c r="A36" s="51">
        <v>2014</v>
      </c>
      <c r="B36" s="55" t="s">
        <v>203</v>
      </c>
      <c r="C36" s="52" t="s">
        <v>192</v>
      </c>
    </row>
    <row r="37" spans="1:4" s="52" customFormat="1" ht="20.100000000000001" customHeight="1" x14ac:dyDescent="0.25">
      <c r="A37" s="51">
        <v>2015</v>
      </c>
      <c r="B37" s="55" t="s">
        <v>192</v>
      </c>
      <c r="C37" s="52" t="s">
        <v>186</v>
      </c>
    </row>
    <row r="38" spans="1:4" s="52" customFormat="1" ht="20.100000000000001" customHeight="1" x14ac:dyDescent="0.25">
      <c r="A38" s="51">
        <v>2016</v>
      </c>
      <c r="B38" s="55" t="s">
        <v>192</v>
      </c>
      <c r="C38" s="52" t="s">
        <v>65</v>
      </c>
    </row>
    <row r="39" spans="1:4" s="52" customFormat="1" ht="20.100000000000001" customHeight="1" x14ac:dyDescent="0.25">
      <c r="A39" s="51">
        <v>2017</v>
      </c>
      <c r="B39" s="55" t="s">
        <v>65</v>
      </c>
      <c r="C39" s="52" t="s">
        <v>174</v>
      </c>
    </row>
    <row r="40" spans="1:4" s="52" customFormat="1" ht="20.100000000000001" customHeight="1" x14ac:dyDescent="0.25">
      <c r="A40" s="51">
        <v>2018</v>
      </c>
      <c r="B40" s="55" t="s">
        <v>174</v>
      </c>
      <c r="C40" s="52" t="s">
        <v>194</v>
      </c>
    </row>
    <row r="41" spans="1:4" s="52" customFormat="1" ht="20.100000000000001" customHeight="1" x14ac:dyDescent="0.25">
      <c r="A41" s="51">
        <v>2019</v>
      </c>
      <c r="B41" s="55" t="s">
        <v>186</v>
      </c>
      <c r="C41" s="52" t="s">
        <v>65</v>
      </c>
    </row>
    <row r="42" spans="1:4" s="52" customFormat="1" ht="20.100000000000001" customHeight="1" x14ac:dyDescent="0.25">
      <c r="A42" s="51">
        <f>IF(B41&gt;"",MAX(A$4:A41)+1,"")</f>
        <v>2020</v>
      </c>
      <c r="B42" s="55" t="s">
        <v>65</v>
      </c>
      <c r="C42" s="55" t="s">
        <v>172</v>
      </c>
      <c r="D42" s="55"/>
    </row>
    <row r="43" spans="1:4" s="52" customFormat="1" ht="20.100000000000001" customHeight="1" x14ac:dyDescent="0.25">
      <c r="A43" s="51">
        <f>IF(B42&gt;"",MAX(A$4:A42)+1,"")</f>
        <v>2021</v>
      </c>
      <c r="B43" s="55" t="s">
        <v>190</v>
      </c>
      <c r="C43" s="55" t="s">
        <v>192</v>
      </c>
      <c r="D43" s="55"/>
    </row>
    <row r="44" spans="1:4" s="52" customFormat="1" ht="20.100000000000001" customHeight="1" x14ac:dyDescent="0.25">
      <c r="A44" s="51">
        <f>IF(B43&gt;"",MAX(A$4:A43)+1,"")</f>
        <v>2022</v>
      </c>
      <c r="B44" s="55" t="s">
        <v>320</v>
      </c>
      <c r="C44" s="55"/>
      <c r="D44" s="55"/>
    </row>
    <row r="45" spans="1:4" s="52" customFormat="1" ht="20.100000000000001" customHeight="1" x14ac:dyDescent="0.25">
      <c r="A45" s="51">
        <f>IF(B44&gt;"",MAX(A$4:A44)+1,"")</f>
        <v>2023</v>
      </c>
      <c r="B45" s="55" t="s">
        <v>174</v>
      </c>
      <c r="C45" s="55" t="s">
        <v>194</v>
      </c>
      <c r="D45" s="55"/>
    </row>
    <row r="46" spans="1:4" s="52" customFormat="1" ht="20.100000000000001" customHeight="1" x14ac:dyDescent="0.25">
      <c r="A46" s="51">
        <f>IF(B45&gt;"",MAX(A$4:A45)+1,"")</f>
        <v>2024</v>
      </c>
      <c r="B46" s="55" t="s">
        <v>206</v>
      </c>
      <c r="C46" s="55" t="s">
        <v>1011</v>
      </c>
      <c r="D46" s="55"/>
    </row>
    <row r="47" spans="1:4" s="52" customFormat="1" ht="20.100000000000001" customHeight="1" x14ac:dyDescent="0.25">
      <c r="A47" s="51">
        <f>IF(B46&gt;"",MAX(A$4:A46)+1,"")</f>
        <v>2025</v>
      </c>
      <c r="B47" s="55" t="s">
        <v>206</v>
      </c>
      <c r="C47" s="55" t="s">
        <v>271</v>
      </c>
      <c r="D47" s="55"/>
    </row>
    <row r="48" spans="1:4" s="52" customFormat="1" ht="20.100000000000001" customHeight="1" x14ac:dyDescent="0.25">
      <c r="A48" s="51">
        <f>IF(B47&gt;"",MAX(A$4:A47)+1,"")</f>
        <v>2026</v>
      </c>
      <c r="B48" s="55"/>
      <c r="C48" s="55"/>
      <c r="D48" s="55"/>
    </row>
    <row r="49" spans="1:4" s="52" customFormat="1" ht="20.100000000000001" customHeight="1" x14ac:dyDescent="0.25">
      <c r="A49" s="51" t="str">
        <f>IF(B48&gt;"",MAX(A$4:A48)+1,"")</f>
        <v/>
      </c>
      <c r="B49" s="55"/>
      <c r="C49" s="55"/>
      <c r="D49" s="55"/>
    </row>
    <row r="50" spans="1:4" s="52" customFormat="1" ht="20.100000000000001" customHeight="1" x14ac:dyDescent="0.25">
      <c r="A50" s="51" t="str">
        <f>IF(B49&gt;"",MAX(A$4:A49)+1,"")</f>
        <v/>
      </c>
      <c r="B50" s="55"/>
      <c r="C50" s="55"/>
      <c r="D50" s="55"/>
    </row>
    <row r="51" spans="1:4" s="52" customFormat="1" ht="20.100000000000001" customHeight="1" x14ac:dyDescent="0.25">
      <c r="A51" s="51" t="str">
        <f>IF(B50&gt;"",MAX(A$4:A50)+1,"")</f>
        <v/>
      </c>
      <c r="B51" s="55"/>
      <c r="C51" s="55"/>
      <c r="D51" s="55"/>
    </row>
    <row r="52" spans="1:4" s="52" customFormat="1" ht="20.100000000000001" customHeight="1" x14ac:dyDescent="0.25">
      <c r="A52" s="51" t="str">
        <f>IF(B51&gt;"",MAX(A$4:A51)+1,"")</f>
        <v/>
      </c>
      <c r="B52" s="55"/>
      <c r="C52" s="55"/>
      <c r="D52" s="55"/>
    </row>
    <row r="53" spans="1:4" s="52" customFormat="1" ht="20.100000000000001" customHeight="1" x14ac:dyDescent="0.25">
      <c r="A53" s="51" t="str">
        <f>IF(B52&gt;"",MAX(A$4:A52)+1,"")</f>
        <v/>
      </c>
      <c r="B53" s="55"/>
      <c r="C53" s="55"/>
      <c r="D53" s="55"/>
    </row>
    <row r="54" spans="1:4" s="52" customFormat="1" ht="20.100000000000001" customHeight="1" x14ac:dyDescent="0.25">
      <c r="A54" s="51" t="str">
        <f>IF(B53&gt;"",MAX(A$4:A53)+1,"")</f>
        <v/>
      </c>
      <c r="B54" s="55"/>
      <c r="C54" s="55"/>
      <c r="D54" s="55"/>
    </row>
    <row r="55" spans="1:4" s="52" customFormat="1" ht="20.100000000000001" customHeight="1" x14ac:dyDescent="0.25">
      <c r="A55" s="51" t="str">
        <f>IF(B54&gt;"",MAX(A$4:A54)+1,"")</f>
        <v/>
      </c>
      <c r="B55" s="55"/>
      <c r="C55" s="55"/>
      <c r="D55" s="55"/>
    </row>
    <row r="56" spans="1:4" s="52" customFormat="1" ht="20.100000000000001" customHeight="1" x14ac:dyDescent="0.25">
      <c r="A56" s="51" t="str">
        <f>IF(B55&gt;"",MAX(A$4:A55)+1,"")</f>
        <v/>
      </c>
      <c r="B56" s="55"/>
      <c r="C56" s="55"/>
      <c r="D56" s="55"/>
    </row>
    <row r="57" spans="1:4" s="52" customFormat="1" ht="20.100000000000001" customHeight="1" x14ac:dyDescent="0.25">
      <c r="A57" s="51" t="str">
        <f>IF(B56&gt;"",MAX(A$4:A56)+1,"")</f>
        <v/>
      </c>
      <c r="B57" s="55"/>
      <c r="C57" s="55"/>
      <c r="D57" s="55"/>
    </row>
    <row r="58" spans="1:4" s="52" customFormat="1" ht="20.100000000000001" customHeight="1" x14ac:dyDescent="0.25">
      <c r="A58" s="51" t="str">
        <f>IF(B57&gt;"",MAX(A$4:A57)+1,"")</f>
        <v/>
      </c>
      <c r="B58" s="55"/>
      <c r="C58" s="55"/>
      <c r="D58" s="55"/>
    </row>
    <row r="59" spans="1:4" s="52" customFormat="1" ht="20.100000000000001" customHeight="1" x14ac:dyDescent="0.25">
      <c r="A59" s="51" t="str">
        <f>IF(B58&gt;"",MAX(A$4:A58)+1,"")</f>
        <v/>
      </c>
      <c r="B59" s="55"/>
      <c r="C59" s="55"/>
      <c r="D59" s="55"/>
    </row>
    <row r="60" spans="1:4" s="52" customFormat="1" ht="20.100000000000001" customHeight="1" x14ac:dyDescent="0.25">
      <c r="A60" s="51" t="str">
        <f>IF(B59&gt;"",MAX(A$4:A59)+1,"")</f>
        <v/>
      </c>
      <c r="B60" s="55"/>
      <c r="C60" s="55"/>
      <c r="D60" s="55"/>
    </row>
    <row r="61" spans="1:4" s="52" customFormat="1" ht="20.100000000000001" customHeight="1" x14ac:dyDescent="0.25">
      <c r="A61" s="51"/>
      <c r="B61" s="55"/>
      <c r="C61" s="55"/>
    </row>
    <row r="62" spans="1:4" s="52" customFormat="1" ht="20.100000000000001" customHeight="1" x14ac:dyDescent="0.25">
      <c r="A62" s="51"/>
      <c r="B62" s="55"/>
      <c r="C62" s="55"/>
    </row>
    <row r="63" spans="1:4" s="52" customFormat="1" ht="20.100000000000001" customHeight="1" x14ac:dyDescent="0.25">
      <c r="A63" s="51"/>
      <c r="B63" s="55"/>
      <c r="C63" s="55"/>
    </row>
    <row r="64" spans="1:4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</sheetData>
  <mergeCells count="1">
    <mergeCell ref="B4:D4"/>
  </mergeCells>
  <hyperlinks>
    <hyperlink ref="C1" location="'Competitions Dashboard'!A1" display=" COMPETITIONS DASHBOARD" xr:uid="{5E4503A8-1894-4ED5-97BC-34E0078F8566}"/>
    <hyperlink ref="D1" location="'Statistics Overview'!A1" display="STATISTICS OVERVIEW" xr:uid="{FAE4DFD2-1D4B-411E-9AC4-5D6D0966F4A5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67614-D15F-4F7E-80EE-031D2DAAFB2B}">
  <sheetPr>
    <pageSetUpPr fitToPage="1"/>
  </sheetPr>
  <dimension ref="A1:H81"/>
  <sheetViews>
    <sheetView showGridLines="0" zoomScaleNormal="100" workbookViewId="0">
      <pane xSplit="1" ySplit="6" topLeftCell="B15" activePane="bottomRight" state="frozen"/>
      <selection activeCell="C1" sqref="C1"/>
      <selection pane="topRight" activeCell="C1" sqref="C1"/>
      <selection pane="bottomLeft" activeCell="C1" sqref="C1"/>
      <selection pane="bottomRight" activeCell="B37" sqref="B37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7" width="30.7109375" style="48" customWidth="1"/>
    <col min="8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34" customFormat="1" ht="13.5" x14ac:dyDescent="0.25">
      <c r="A2" s="129"/>
      <c r="B2" s="130"/>
      <c r="C2" s="130"/>
      <c r="D2" s="130"/>
      <c r="E2" s="130"/>
      <c r="F2" s="130"/>
      <c r="G2" s="130"/>
      <c r="H2" s="130"/>
    </row>
    <row r="3" spans="1:8" s="135" customFormat="1" x14ac:dyDescent="0.25">
      <c r="A3" s="51"/>
      <c r="B3" s="150"/>
      <c r="C3" s="147"/>
      <c r="D3" s="147"/>
      <c r="E3" s="52"/>
      <c r="F3" s="52"/>
      <c r="G3" s="52"/>
      <c r="H3" s="52"/>
    </row>
    <row r="4" spans="1:8" ht="45" customHeight="1" x14ac:dyDescent="0.3">
      <c r="A4" s="49"/>
      <c r="B4" s="312" t="s">
        <v>943</v>
      </c>
      <c r="C4" s="316"/>
      <c r="D4" s="316"/>
      <c r="E4" s="148"/>
      <c r="F4" s="89"/>
      <c r="G4" s="89"/>
      <c r="H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411</v>
      </c>
      <c r="C6" s="199" t="s">
        <v>952</v>
      </c>
      <c r="D6" s="50"/>
      <c r="E6" s="50"/>
      <c r="F6" s="50"/>
      <c r="G6" s="50"/>
    </row>
    <row r="7" spans="1:8" s="52" customFormat="1" ht="20.100000000000001" customHeight="1" x14ac:dyDescent="0.25">
      <c r="A7" s="51">
        <v>1996</v>
      </c>
      <c r="B7" s="52" t="s">
        <v>214</v>
      </c>
    </row>
    <row r="8" spans="1:8" s="52" customFormat="1" ht="20.100000000000001" customHeight="1" x14ac:dyDescent="0.25">
      <c r="A8" s="51">
        <v>1997</v>
      </c>
      <c r="B8" s="52" t="s">
        <v>205</v>
      </c>
    </row>
    <row r="9" spans="1:8" s="52" customFormat="1" ht="20.100000000000001" customHeight="1" x14ac:dyDescent="0.25">
      <c r="A9" s="51">
        <v>1998</v>
      </c>
      <c r="B9" s="52" t="s">
        <v>174</v>
      </c>
    </row>
    <row r="10" spans="1:8" s="52" customFormat="1" ht="20.100000000000001" customHeight="1" x14ac:dyDescent="0.25">
      <c r="A10" s="51">
        <v>1999</v>
      </c>
      <c r="B10" s="52" t="s">
        <v>242</v>
      </c>
    </row>
    <row r="11" spans="1:8" s="52" customFormat="1" ht="20.100000000000001" customHeight="1" x14ac:dyDescent="0.25">
      <c r="A11" s="51">
        <v>2000</v>
      </c>
      <c r="B11" s="52" t="s">
        <v>194</v>
      </c>
    </row>
    <row r="12" spans="1:8" s="52" customFormat="1" ht="20.100000000000001" customHeight="1" x14ac:dyDescent="0.25">
      <c r="A12" s="51">
        <v>2001</v>
      </c>
      <c r="B12" s="55" t="s">
        <v>65</v>
      </c>
      <c r="C12" s="55"/>
    </row>
    <row r="13" spans="1:8" s="52" customFormat="1" ht="20.100000000000001" customHeight="1" x14ac:dyDescent="0.25">
      <c r="A13" s="51">
        <v>2002</v>
      </c>
      <c r="B13" s="55" t="s">
        <v>320</v>
      </c>
      <c r="C13" s="55"/>
    </row>
    <row r="14" spans="1:8" s="52" customFormat="1" ht="20.100000000000001" customHeight="1" x14ac:dyDescent="0.25">
      <c r="A14" s="51">
        <v>2003</v>
      </c>
      <c r="B14" s="55" t="s">
        <v>186</v>
      </c>
      <c r="C14" s="55"/>
    </row>
    <row r="15" spans="1:8" s="52" customFormat="1" ht="20.100000000000001" customHeight="1" x14ac:dyDescent="0.25">
      <c r="A15" s="51">
        <v>2004</v>
      </c>
      <c r="B15" s="52" t="s">
        <v>186</v>
      </c>
    </row>
    <row r="16" spans="1:8" s="52" customFormat="1" ht="20.100000000000001" customHeight="1" x14ac:dyDescent="0.25">
      <c r="A16" s="51">
        <v>2005</v>
      </c>
      <c r="B16" s="52" t="s">
        <v>184</v>
      </c>
    </row>
    <row r="17" spans="1:4" s="52" customFormat="1" ht="20.100000000000001" customHeight="1" x14ac:dyDescent="0.25">
      <c r="A17" s="51">
        <v>2006</v>
      </c>
      <c r="B17" s="52" t="s">
        <v>172</v>
      </c>
    </row>
    <row r="18" spans="1:4" s="52" customFormat="1" ht="20.100000000000001" customHeight="1" x14ac:dyDescent="0.25">
      <c r="A18" s="51">
        <v>2007</v>
      </c>
      <c r="B18" s="52" t="s">
        <v>188</v>
      </c>
    </row>
    <row r="19" spans="1:4" s="52" customFormat="1" ht="20.100000000000001" customHeight="1" x14ac:dyDescent="0.25">
      <c r="A19" s="51">
        <v>2008</v>
      </c>
      <c r="B19" s="52" t="s">
        <v>196</v>
      </c>
    </row>
    <row r="20" spans="1:4" s="52" customFormat="1" ht="20.100000000000001" customHeight="1" x14ac:dyDescent="0.25">
      <c r="A20" s="51">
        <v>2009</v>
      </c>
      <c r="B20" s="52" t="s">
        <v>192</v>
      </c>
    </row>
    <row r="21" spans="1:4" s="52" customFormat="1" ht="20.100000000000001" customHeight="1" x14ac:dyDescent="0.25">
      <c r="A21" s="51">
        <v>2010</v>
      </c>
      <c r="B21" s="52" t="s">
        <v>184</v>
      </c>
    </row>
    <row r="22" spans="1:4" s="52" customFormat="1" ht="20.100000000000001" customHeight="1" x14ac:dyDescent="0.25">
      <c r="A22" s="51">
        <v>2011</v>
      </c>
      <c r="B22" s="52" t="s">
        <v>412</v>
      </c>
    </row>
    <row r="23" spans="1:4" s="52" customFormat="1" ht="20.100000000000001" customHeight="1" x14ac:dyDescent="0.25">
      <c r="A23" s="51">
        <v>2012</v>
      </c>
      <c r="B23" s="52" t="s">
        <v>184</v>
      </c>
    </row>
    <row r="24" spans="1:4" s="52" customFormat="1" ht="20.100000000000001" customHeight="1" x14ac:dyDescent="0.25">
      <c r="A24" s="51">
        <v>2013</v>
      </c>
      <c r="B24" s="52" t="s">
        <v>176</v>
      </c>
    </row>
    <row r="25" spans="1:4" s="52" customFormat="1" ht="20.100000000000001" customHeight="1" x14ac:dyDescent="0.25">
      <c r="A25" s="51">
        <v>2014</v>
      </c>
      <c r="B25" s="52" t="s">
        <v>172</v>
      </c>
      <c r="C25" s="52" t="s">
        <v>205</v>
      </c>
    </row>
    <row r="26" spans="1:4" s="52" customFormat="1" ht="20.100000000000001" customHeight="1" x14ac:dyDescent="0.25">
      <c r="A26" s="51">
        <v>2015</v>
      </c>
      <c r="B26" s="52" t="s">
        <v>183</v>
      </c>
      <c r="C26" s="52" t="s">
        <v>205</v>
      </c>
    </row>
    <row r="27" spans="1:4" s="52" customFormat="1" ht="20.100000000000001" customHeight="1" x14ac:dyDescent="0.25">
      <c r="A27" s="51">
        <v>2016</v>
      </c>
      <c r="B27" s="52" t="s">
        <v>186</v>
      </c>
      <c r="C27" s="52" t="s">
        <v>172</v>
      </c>
    </row>
    <row r="28" spans="1:4" s="52" customFormat="1" ht="20.100000000000001" customHeight="1" x14ac:dyDescent="0.25">
      <c r="A28" s="51">
        <v>2017</v>
      </c>
      <c r="B28" s="52" t="s">
        <v>174</v>
      </c>
      <c r="C28" s="52" t="s">
        <v>203</v>
      </c>
    </row>
    <row r="29" spans="1:4" s="52" customFormat="1" ht="20.100000000000001" customHeight="1" x14ac:dyDescent="0.25">
      <c r="A29" s="51">
        <v>2018</v>
      </c>
      <c r="B29" s="52" t="s">
        <v>197</v>
      </c>
      <c r="C29" s="52" t="s">
        <v>203</v>
      </c>
    </row>
    <row r="30" spans="1:4" s="52" customFormat="1" ht="20.100000000000001" customHeight="1" x14ac:dyDescent="0.25">
      <c r="A30" s="51">
        <v>2019</v>
      </c>
      <c r="B30" s="55" t="s">
        <v>186</v>
      </c>
      <c r="C30" s="55" t="s">
        <v>174</v>
      </c>
    </row>
    <row r="31" spans="1:4" s="52" customFormat="1" ht="20.100000000000001" customHeight="1" x14ac:dyDescent="0.25">
      <c r="A31" s="51">
        <f>IF(B30&gt;"",MAX(A$4:A30)+1,"")</f>
        <v>2020</v>
      </c>
      <c r="B31" s="55" t="s">
        <v>192</v>
      </c>
      <c r="C31" s="55" t="s">
        <v>197</v>
      </c>
      <c r="D31" s="55"/>
    </row>
    <row r="32" spans="1:4" s="52" customFormat="1" ht="20.100000000000001" customHeight="1" x14ac:dyDescent="0.25">
      <c r="A32" s="51">
        <f>IF(B31&gt;"",MAX(A$4:A31)+1,"")</f>
        <v>2021</v>
      </c>
      <c r="B32" s="55" t="s">
        <v>263</v>
      </c>
      <c r="C32" s="55" t="s">
        <v>192</v>
      </c>
      <c r="D32" s="55"/>
    </row>
    <row r="33" spans="1:4" s="52" customFormat="1" ht="20.100000000000001" customHeight="1" x14ac:dyDescent="0.25">
      <c r="A33" s="51">
        <f>IF(B32&gt;"",MAX(A$4:A32)+1,"")</f>
        <v>2022</v>
      </c>
      <c r="B33" s="55" t="s">
        <v>320</v>
      </c>
      <c r="C33" s="55"/>
      <c r="D33" s="55"/>
    </row>
    <row r="34" spans="1:4" s="52" customFormat="1" ht="20.100000000000001" customHeight="1" x14ac:dyDescent="0.25">
      <c r="A34" s="51">
        <f>IF(B33&gt;"",MAX(A$4:A33)+1,"")</f>
        <v>2023</v>
      </c>
      <c r="B34" s="55" t="s">
        <v>214</v>
      </c>
      <c r="C34" s="55" t="s">
        <v>188</v>
      </c>
      <c r="D34" s="55"/>
    </row>
    <row r="35" spans="1:4" s="52" customFormat="1" ht="20.100000000000001" customHeight="1" x14ac:dyDescent="0.25">
      <c r="A35" s="51">
        <f>IF(B34&gt;"",MAX(A$4:A34)+1,"")</f>
        <v>2024</v>
      </c>
      <c r="B35" s="55" t="s">
        <v>207</v>
      </c>
      <c r="C35" s="55" t="s">
        <v>281</v>
      </c>
      <c r="D35" s="55"/>
    </row>
    <row r="36" spans="1:4" s="52" customFormat="1" ht="20.100000000000001" customHeight="1" x14ac:dyDescent="0.25">
      <c r="A36" s="51">
        <f>IF(B35&gt;"",MAX(A$4:A35)+1,"")</f>
        <v>2025</v>
      </c>
      <c r="B36" s="55" t="s">
        <v>271</v>
      </c>
      <c r="C36" s="55" t="s">
        <v>1047</v>
      </c>
      <c r="D36" s="55"/>
    </row>
    <row r="37" spans="1:4" s="52" customFormat="1" ht="20.100000000000001" customHeight="1" x14ac:dyDescent="0.25">
      <c r="A37" s="51">
        <f>IF(B36&gt;"",MAX(A$4:A36)+1,"")</f>
        <v>2026</v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IF(B37&gt;"",MAX(A$4:A37)+1,"")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IF(B38&gt;"",MAX(A$4:A38)+1,"")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IF(B39&gt;"",MAX(A$4:A39)+1,"")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IF(B40&gt;"",MAX(A$4:A40)+1,"")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IF(B41&gt;"",MAX(A$4:A41)+1,"")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IF(B42&gt;"",MAX(A$4:A42)+1,"")</f>
        <v/>
      </c>
      <c r="B43" s="55"/>
      <c r="C43" s="55"/>
      <c r="D43" s="55"/>
    </row>
    <row r="44" spans="1:4" s="52" customFormat="1" ht="20.100000000000001" customHeight="1" x14ac:dyDescent="0.25">
      <c r="A44" s="51" t="str">
        <f>IF(B43&gt;"",MAX(A$4:A43)+1,"")</f>
        <v/>
      </c>
      <c r="B44" s="55"/>
      <c r="C44" s="55"/>
      <c r="D44" s="55"/>
    </row>
    <row r="45" spans="1:4" s="52" customFormat="1" ht="20.100000000000001" customHeight="1" x14ac:dyDescent="0.25">
      <c r="A45" s="51" t="str">
        <f>IF(B44&gt;"",MAX(A$4:A44)+1,"")</f>
        <v/>
      </c>
      <c r="B45" s="55"/>
      <c r="C45" s="55"/>
      <c r="D45" s="55"/>
    </row>
    <row r="46" spans="1:4" s="52" customFormat="1" ht="20.100000000000001" customHeight="1" x14ac:dyDescent="0.25">
      <c r="A46" s="51" t="str">
        <f>IF(B45&gt;"",MAX(A$4:A45)+1,"")</f>
        <v/>
      </c>
      <c r="B46" s="55"/>
      <c r="C46" s="55"/>
      <c r="D46" s="55"/>
    </row>
    <row r="47" spans="1:4" s="52" customFormat="1" ht="20.100000000000001" customHeight="1" x14ac:dyDescent="0.25">
      <c r="A47" s="51" t="str">
        <f>IF(B46&gt;"",MAX(A$4:A46)+1,"")</f>
        <v/>
      </c>
      <c r="B47" s="55"/>
      <c r="C47" s="55"/>
      <c r="D47" s="55"/>
    </row>
    <row r="48" spans="1:4" s="52" customFormat="1" ht="20.100000000000001" customHeight="1" x14ac:dyDescent="0.25">
      <c r="A48" s="51" t="str">
        <f>IF(B47&gt;"",MAX(A$4:A47)+1,"")</f>
        <v/>
      </c>
      <c r="B48" s="55"/>
      <c r="C48" s="55"/>
      <c r="D48" s="55"/>
    </row>
    <row r="49" spans="1:4" s="52" customFormat="1" ht="20.100000000000001" customHeight="1" x14ac:dyDescent="0.25">
      <c r="A49" s="51" t="str">
        <f>IF(B48&gt;"",MAX(A$4:A48)+1,"")</f>
        <v/>
      </c>
      <c r="B49" s="55"/>
      <c r="C49" s="55"/>
      <c r="D49" s="55"/>
    </row>
    <row r="50" spans="1:4" s="52" customFormat="1" ht="20.100000000000001" customHeight="1" x14ac:dyDescent="0.25">
      <c r="A50" s="51"/>
      <c r="B50" s="55"/>
      <c r="C50" s="55"/>
    </row>
    <row r="51" spans="1:4" s="52" customFormat="1" ht="20.100000000000001" customHeight="1" x14ac:dyDescent="0.25">
      <c r="A51" s="51"/>
      <c r="B51" s="55"/>
      <c r="C51" s="55"/>
    </row>
    <row r="52" spans="1:4" s="52" customFormat="1" ht="20.100000000000001" customHeight="1" x14ac:dyDescent="0.25">
      <c r="A52" s="51"/>
      <c r="B52" s="55"/>
      <c r="C52" s="55"/>
    </row>
    <row r="53" spans="1:4" s="52" customFormat="1" ht="20.100000000000001" customHeight="1" x14ac:dyDescent="0.25">
      <c r="A53" s="51"/>
      <c r="B53" s="55"/>
      <c r="C53" s="55"/>
    </row>
    <row r="54" spans="1:4" s="52" customFormat="1" ht="20.100000000000001" customHeight="1" x14ac:dyDescent="0.25">
      <c r="A54" s="51"/>
      <c r="B54" s="55"/>
      <c r="C54" s="55"/>
    </row>
    <row r="55" spans="1:4" s="52" customFormat="1" ht="20.100000000000001" customHeight="1" x14ac:dyDescent="0.25">
      <c r="A55" s="51"/>
      <c r="B55" s="55"/>
      <c r="C55" s="55"/>
    </row>
    <row r="56" spans="1:4" s="52" customFormat="1" ht="20.100000000000001" customHeight="1" x14ac:dyDescent="0.25">
      <c r="A56" s="51"/>
      <c r="B56" s="55"/>
      <c r="C56" s="55"/>
    </row>
    <row r="57" spans="1:4" s="52" customFormat="1" ht="20.100000000000001" customHeight="1" x14ac:dyDescent="0.25">
      <c r="A57" s="51"/>
      <c r="B57" s="55"/>
      <c r="C57" s="55"/>
    </row>
    <row r="58" spans="1:4" s="52" customFormat="1" ht="20.100000000000001" customHeight="1" x14ac:dyDescent="0.25">
      <c r="A58" s="51"/>
      <c r="B58" s="55"/>
      <c r="C58" s="55"/>
    </row>
    <row r="59" spans="1:4" s="52" customFormat="1" ht="20.100000000000001" customHeight="1" x14ac:dyDescent="0.25">
      <c r="A59" s="51"/>
      <c r="B59" s="55"/>
      <c r="C59" s="55"/>
    </row>
    <row r="60" spans="1:4" s="52" customFormat="1" ht="20.100000000000001" customHeight="1" x14ac:dyDescent="0.25">
      <c r="A60" s="51"/>
      <c r="B60" s="55"/>
      <c r="C60" s="55"/>
    </row>
    <row r="61" spans="1:4" s="52" customFormat="1" ht="20.100000000000001" customHeight="1" x14ac:dyDescent="0.25">
      <c r="A61" s="51"/>
      <c r="B61" s="55"/>
      <c r="C61" s="55"/>
    </row>
    <row r="62" spans="1:4" s="52" customFormat="1" ht="20.100000000000001" customHeight="1" x14ac:dyDescent="0.25">
      <c r="A62" s="51"/>
      <c r="B62" s="55"/>
      <c r="C62" s="55"/>
    </row>
    <row r="63" spans="1:4" s="52" customFormat="1" ht="20.100000000000001" customHeight="1" x14ac:dyDescent="0.25">
      <c r="A63" s="51"/>
      <c r="B63" s="55"/>
      <c r="C63" s="55"/>
    </row>
    <row r="64" spans="1:4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</sheetData>
  <mergeCells count="1">
    <mergeCell ref="B4:D4"/>
  </mergeCells>
  <hyperlinks>
    <hyperlink ref="C1" location="'Competitions Dashboard'!A1" display=" COMPETITIONS DASHBOARD" xr:uid="{C6A043A3-7686-4B1D-A0AE-7FBF67234051}"/>
    <hyperlink ref="D1" location="'Statistics Overview'!A1" display="STATISTICS OVERVIEW" xr:uid="{85DFB218-3398-4573-9FE4-7D2E81E1A190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8E0F7-1879-4981-A804-1FDB36D7E739}">
  <dimension ref="A1:H58"/>
  <sheetViews>
    <sheetView showGridLines="0" zoomScaleNormal="100" workbookViewId="0">
      <selection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7" width="30.7109375" style="48" customWidth="1"/>
    <col min="8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34" customFormat="1" ht="13.5" x14ac:dyDescent="0.25">
      <c r="A2" s="129"/>
      <c r="B2" s="130"/>
      <c r="C2" s="130"/>
      <c r="D2" s="130"/>
      <c r="E2" s="130"/>
      <c r="F2" s="130"/>
      <c r="G2" s="130"/>
      <c r="H2" s="130"/>
    </row>
    <row r="3" spans="1:8" s="135" customFormat="1" x14ac:dyDescent="0.25">
      <c r="A3" s="51"/>
      <c r="B3" s="150"/>
      <c r="C3" s="147"/>
      <c r="D3" s="147"/>
      <c r="E3" s="52"/>
      <c r="F3" s="52"/>
      <c r="G3" s="52"/>
      <c r="H3" s="52"/>
    </row>
    <row r="4" spans="1:8" ht="45" customHeight="1" x14ac:dyDescent="0.3">
      <c r="A4" s="49"/>
      <c r="B4" s="312" t="s">
        <v>970</v>
      </c>
      <c r="C4" s="316"/>
      <c r="D4" s="316"/>
      <c r="E4" s="148"/>
      <c r="F4" s="89"/>
      <c r="G4" s="89"/>
      <c r="H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411</v>
      </c>
      <c r="C6" s="199" t="s">
        <v>952</v>
      </c>
      <c r="D6" s="50"/>
      <c r="E6" s="50"/>
      <c r="F6" s="50"/>
      <c r="G6" s="50"/>
    </row>
    <row r="7" spans="1:8" s="52" customFormat="1" ht="20.100000000000001" customHeight="1" x14ac:dyDescent="0.25">
      <c r="A7" s="51">
        <v>2021</v>
      </c>
      <c r="B7" s="52" t="s">
        <v>201</v>
      </c>
      <c r="C7" s="52" t="s">
        <v>196</v>
      </c>
    </row>
    <row r="8" spans="1:8" s="52" customFormat="1" ht="20.100000000000001" customHeight="1" x14ac:dyDescent="0.25">
      <c r="A8" s="51">
        <f>IF(B7&gt;"",MAX(A$4:A7)+1,"")</f>
        <v>2022</v>
      </c>
      <c r="B8" s="55" t="s">
        <v>320</v>
      </c>
      <c r="C8" s="55"/>
      <c r="D8" s="55"/>
    </row>
    <row r="9" spans="1:8" s="52" customFormat="1" ht="20.100000000000001" customHeight="1" x14ac:dyDescent="0.25">
      <c r="A9" s="51">
        <f>IF(B8&gt;"",MAX(A$4:A8)+1,"")</f>
        <v>2023</v>
      </c>
      <c r="B9" s="55" t="s">
        <v>192</v>
      </c>
      <c r="C9" s="55" t="s">
        <v>201</v>
      </c>
      <c r="D9" s="55"/>
    </row>
    <row r="10" spans="1:8" s="52" customFormat="1" ht="20.100000000000001" customHeight="1" x14ac:dyDescent="0.25">
      <c r="A10" s="51">
        <f>IF(B9&gt;"",MAX(A$4:A9)+1,"")</f>
        <v>2024</v>
      </c>
      <c r="B10" s="55" t="s">
        <v>201</v>
      </c>
      <c r="C10" s="55" t="s">
        <v>192</v>
      </c>
      <c r="D10" s="55"/>
    </row>
    <row r="11" spans="1:8" s="52" customFormat="1" ht="20.100000000000001" customHeight="1" x14ac:dyDescent="0.25">
      <c r="A11" s="51">
        <f>IF(B10&gt;"",MAX(A$4:A10)+1,"")</f>
        <v>2025</v>
      </c>
      <c r="B11" s="55" t="s">
        <v>196</v>
      </c>
      <c r="C11" s="55" t="s">
        <v>172</v>
      </c>
      <c r="D11" s="55"/>
    </row>
    <row r="12" spans="1:8" s="52" customFormat="1" ht="20.100000000000001" customHeight="1" x14ac:dyDescent="0.25">
      <c r="A12" s="51">
        <f>IF(B11&gt;"",MAX(A$4:A11)+1,"")</f>
        <v>2026</v>
      </c>
      <c r="B12" s="55"/>
      <c r="C12" s="55"/>
      <c r="D12" s="55"/>
    </row>
    <row r="13" spans="1:8" s="52" customFormat="1" ht="20.100000000000001" customHeight="1" x14ac:dyDescent="0.25">
      <c r="A13" s="51" t="str">
        <f>IF(B12&gt;"",MAX(A$4:A12)+1,"")</f>
        <v/>
      </c>
      <c r="B13" s="55"/>
      <c r="C13" s="55"/>
      <c r="D13" s="55"/>
    </row>
    <row r="14" spans="1:8" s="52" customFormat="1" ht="20.100000000000001" customHeight="1" x14ac:dyDescent="0.25">
      <c r="A14" s="51" t="str">
        <f>IF(B13&gt;"",MAX(A$4:A13)+1,"")</f>
        <v/>
      </c>
      <c r="B14" s="55"/>
      <c r="C14" s="55"/>
      <c r="D14" s="55"/>
    </row>
    <row r="15" spans="1:8" s="52" customFormat="1" ht="20.100000000000001" customHeight="1" x14ac:dyDescent="0.25">
      <c r="A15" s="51" t="str">
        <f>IF(B14&gt;"",MAX(A$4:A14)+1,"")</f>
        <v/>
      </c>
      <c r="B15" s="55"/>
      <c r="C15" s="55"/>
      <c r="D15" s="55"/>
    </row>
    <row r="16" spans="1:8" s="52" customFormat="1" ht="20.100000000000001" customHeight="1" x14ac:dyDescent="0.25">
      <c r="A16" s="51" t="str">
        <f>IF(B15&gt;"",MAX(A$4:A15)+1,"")</f>
        <v/>
      </c>
      <c r="B16" s="55"/>
      <c r="C16" s="55"/>
      <c r="D16" s="55"/>
    </row>
    <row r="17" spans="1:4" s="52" customFormat="1" ht="20.100000000000001" customHeight="1" x14ac:dyDescent="0.25">
      <c r="A17" s="51" t="str">
        <f>IF(B16&gt;"",MAX(A$4:A16)+1,"")</f>
        <v/>
      </c>
      <c r="B17" s="55"/>
      <c r="C17" s="55"/>
      <c r="D17" s="55"/>
    </row>
    <row r="18" spans="1:4" s="52" customFormat="1" ht="20.100000000000001" customHeight="1" x14ac:dyDescent="0.25">
      <c r="A18" s="51" t="str">
        <f>IF(B17&gt;"",MAX(A$4:A17)+1,"")</f>
        <v/>
      </c>
      <c r="B18" s="55"/>
      <c r="C18" s="55"/>
      <c r="D18" s="55"/>
    </row>
    <row r="19" spans="1:4" s="52" customFormat="1" ht="20.100000000000001" customHeight="1" x14ac:dyDescent="0.25">
      <c r="A19" s="51" t="str">
        <f>IF(B18&gt;"",MAX(A$4:A18)+1,"")</f>
        <v/>
      </c>
      <c r="B19" s="55"/>
      <c r="C19" s="55"/>
      <c r="D19" s="55"/>
    </row>
    <row r="20" spans="1:4" s="52" customFormat="1" ht="20.100000000000001" customHeight="1" x14ac:dyDescent="0.25">
      <c r="A20" s="51" t="str">
        <f>IF(B19&gt;"",MAX(A$4:A19)+1,"")</f>
        <v/>
      </c>
      <c r="B20" s="55"/>
      <c r="C20" s="55"/>
      <c r="D20" s="55"/>
    </row>
    <row r="21" spans="1:4" s="52" customFormat="1" ht="20.100000000000001" customHeight="1" x14ac:dyDescent="0.25">
      <c r="A21" s="51" t="str">
        <f>IF(B20&gt;"",MAX(A$4:A20)+1,"")</f>
        <v/>
      </c>
      <c r="B21" s="55"/>
      <c r="C21" s="55"/>
      <c r="D21" s="55"/>
    </row>
    <row r="22" spans="1:4" s="52" customFormat="1" ht="20.100000000000001" customHeight="1" x14ac:dyDescent="0.25">
      <c r="A22" s="51" t="str">
        <f>IF(B21&gt;"",MAX(A$4:A21)+1,"")</f>
        <v/>
      </c>
      <c r="B22" s="55"/>
      <c r="C22" s="55"/>
      <c r="D22" s="55"/>
    </row>
    <row r="23" spans="1:4" s="52" customFormat="1" ht="20.100000000000001" customHeight="1" x14ac:dyDescent="0.25">
      <c r="A23" s="51" t="str">
        <f>IF(B22&gt;"",MAX(A$4:A22)+1,"")</f>
        <v/>
      </c>
      <c r="B23" s="55"/>
      <c r="C23" s="55"/>
      <c r="D23" s="55"/>
    </row>
    <row r="24" spans="1:4" s="52" customFormat="1" ht="20.100000000000001" customHeight="1" x14ac:dyDescent="0.25">
      <c r="A24" s="51" t="str">
        <f>IF(B23&gt;"",MAX(A$4:A23)+1,"")</f>
        <v/>
      </c>
      <c r="B24" s="55"/>
      <c r="C24" s="55"/>
      <c r="D24" s="55"/>
    </row>
    <row r="25" spans="1:4" s="52" customFormat="1" ht="20.100000000000001" customHeight="1" x14ac:dyDescent="0.25">
      <c r="A25" s="51" t="str">
        <f>IF(B24&gt;"",MAX(A$4:A24)+1,"")</f>
        <v/>
      </c>
      <c r="B25" s="55"/>
      <c r="C25" s="55"/>
      <c r="D25" s="55"/>
    </row>
    <row r="26" spans="1:4" s="52" customFormat="1" ht="20.100000000000001" customHeight="1" x14ac:dyDescent="0.25">
      <c r="A26" s="51" t="str">
        <f>IF(B25&gt;"",MAX(A$4:A25)+1,"")</f>
        <v/>
      </c>
      <c r="B26" s="55"/>
      <c r="C26" s="55"/>
      <c r="D26" s="55"/>
    </row>
    <row r="27" spans="1:4" s="52" customFormat="1" ht="20.100000000000001" customHeight="1" x14ac:dyDescent="0.25">
      <c r="A27" s="51"/>
      <c r="B27" s="55"/>
      <c r="C27" s="55"/>
    </row>
    <row r="28" spans="1:4" s="52" customFormat="1" ht="20.100000000000001" customHeight="1" x14ac:dyDescent="0.25">
      <c r="A28" s="51"/>
      <c r="B28" s="55"/>
      <c r="C28" s="55"/>
    </row>
    <row r="29" spans="1:4" s="52" customFormat="1" ht="20.100000000000001" customHeight="1" x14ac:dyDescent="0.25">
      <c r="A29" s="51"/>
      <c r="B29" s="55"/>
      <c r="C29" s="55"/>
    </row>
    <row r="30" spans="1:4" s="52" customFormat="1" ht="20.100000000000001" customHeight="1" x14ac:dyDescent="0.25">
      <c r="A30" s="51"/>
      <c r="B30" s="55"/>
      <c r="C30" s="55"/>
    </row>
    <row r="31" spans="1:4" s="52" customFormat="1" ht="20.100000000000001" customHeight="1" x14ac:dyDescent="0.25">
      <c r="A31" s="51"/>
      <c r="B31" s="55"/>
      <c r="C31" s="55"/>
    </row>
    <row r="32" spans="1:4" s="52" customFormat="1" ht="20.100000000000001" customHeight="1" x14ac:dyDescent="0.25">
      <c r="A32" s="51"/>
      <c r="B32" s="55"/>
      <c r="C32" s="55"/>
    </row>
    <row r="33" spans="1:3" s="52" customFormat="1" ht="20.100000000000001" customHeight="1" x14ac:dyDescent="0.25">
      <c r="A33" s="51"/>
      <c r="B33" s="55"/>
      <c r="C33" s="55"/>
    </row>
    <row r="34" spans="1:3" s="52" customFormat="1" ht="20.100000000000001" customHeight="1" x14ac:dyDescent="0.25">
      <c r="A34" s="51"/>
      <c r="B34" s="55"/>
      <c r="C34" s="55"/>
    </row>
    <row r="35" spans="1:3" s="52" customFormat="1" ht="20.100000000000001" customHeight="1" x14ac:dyDescent="0.25">
      <c r="A35" s="51"/>
      <c r="B35" s="55"/>
      <c r="C35" s="55"/>
    </row>
    <row r="36" spans="1:3" s="52" customFormat="1" ht="20.100000000000001" customHeight="1" x14ac:dyDescent="0.25">
      <c r="A36" s="51"/>
      <c r="B36" s="55"/>
      <c r="C36" s="55"/>
    </row>
    <row r="37" spans="1:3" s="52" customFormat="1" ht="20.100000000000001" customHeight="1" x14ac:dyDescent="0.25">
      <c r="A37" s="51"/>
      <c r="B37" s="55"/>
      <c r="C37" s="55"/>
    </row>
    <row r="38" spans="1:3" s="52" customFormat="1" ht="20.100000000000001" customHeight="1" x14ac:dyDescent="0.25">
      <c r="A38" s="51"/>
      <c r="B38" s="55"/>
      <c r="C38" s="55"/>
    </row>
    <row r="39" spans="1:3" s="52" customFormat="1" ht="20.100000000000001" customHeight="1" x14ac:dyDescent="0.25">
      <c r="A39" s="51"/>
      <c r="B39" s="55"/>
      <c r="C39" s="55"/>
    </row>
    <row r="40" spans="1:3" s="52" customFormat="1" ht="20.100000000000001" customHeight="1" x14ac:dyDescent="0.25">
      <c r="A40" s="51"/>
      <c r="B40" s="55"/>
      <c r="C40" s="55"/>
    </row>
    <row r="41" spans="1:3" s="52" customFormat="1" ht="20.100000000000001" customHeight="1" x14ac:dyDescent="0.25">
      <c r="A41" s="51"/>
      <c r="B41" s="55"/>
      <c r="C41" s="55"/>
    </row>
    <row r="42" spans="1:3" s="52" customFormat="1" ht="20.100000000000001" customHeight="1" x14ac:dyDescent="0.25">
      <c r="A42" s="51"/>
      <c r="B42" s="55"/>
      <c r="C42" s="55"/>
    </row>
    <row r="43" spans="1:3" s="52" customFormat="1" ht="20.100000000000001" customHeight="1" x14ac:dyDescent="0.25">
      <c r="A43" s="51"/>
      <c r="B43" s="55"/>
      <c r="C43" s="55"/>
    </row>
    <row r="44" spans="1:3" s="52" customFormat="1" ht="20.100000000000001" customHeight="1" x14ac:dyDescent="0.25">
      <c r="A44" s="51"/>
      <c r="B44" s="55"/>
      <c r="C44" s="55"/>
    </row>
    <row r="45" spans="1:3" s="52" customFormat="1" ht="20.100000000000001" customHeight="1" x14ac:dyDescent="0.25">
      <c r="A45" s="51"/>
      <c r="B45" s="55"/>
      <c r="C45" s="55"/>
    </row>
    <row r="46" spans="1:3" s="52" customFormat="1" ht="20.100000000000001" customHeight="1" x14ac:dyDescent="0.25">
      <c r="A46" s="51"/>
      <c r="B46" s="55"/>
      <c r="C46" s="55"/>
    </row>
    <row r="47" spans="1:3" s="52" customFormat="1" ht="20.100000000000001" customHeight="1" x14ac:dyDescent="0.25">
      <c r="A47" s="51"/>
      <c r="B47" s="55"/>
      <c r="C47" s="55"/>
    </row>
    <row r="48" spans="1:3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2" customFormat="1" ht="20.100000000000001" customHeight="1" x14ac:dyDescent="0.25">
      <c r="A52" s="51"/>
      <c r="B52" s="55"/>
      <c r="C52" s="55"/>
    </row>
    <row r="53" spans="1:3" s="52" customFormat="1" ht="20.100000000000001" customHeight="1" x14ac:dyDescent="0.25">
      <c r="A53" s="51"/>
      <c r="B53" s="55"/>
      <c r="C53" s="55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</sheetData>
  <mergeCells count="1">
    <mergeCell ref="B4:D4"/>
  </mergeCells>
  <hyperlinks>
    <hyperlink ref="C1" location="'Competitions Dashboard'!A1" display=" COMPETITIONS DASHBOARD" xr:uid="{DCEA0B65-E89C-4E25-9345-379E4FFA8363}"/>
    <hyperlink ref="D1" location="'Statistics Overview'!A1" display="STATISTICS OVERVIEW" xr:uid="{2305B19A-4410-4F65-BE5F-2143600BF043}"/>
  </hyperlinks>
  <pageMargins left="0.7" right="0.7" top="0.75" bottom="0.75" header="0.3" footer="0.3"/>
  <pageSetup paperSize="9" orientation="portrait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C402B-FE35-4346-A062-B7CE482AF546}">
  <sheetPr>
    <pageSetUpPr fitToPage="1"/>
  </sheetPr>
  <dimension ref="A1:H92"/>
  <sheetViews>
    <sheetView showGridLines="0" zoomScaleNormal="100" workbookViewId="0">
      <pane xSplit="1" ySplit="6" topLeftCell="B29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7" width="30.7109375" style="48" customWidth="1"/>
    <col min="8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34" customFormat="1" ht="13.5" x14ac:dyDescent="0.25">
      <c r="A2" s="129"/>
      <c r="B2" s="130"/>
      <c r="C2" s="130"/>
      <c r="D2" s="130"/>
      <c r="E2" s="130"/>
      <c r="F2" s="130"/>
      <c r="G2" s="130"/>
      <c r="H2" s="130"/>
    </row>
    <row r="3" spans="1:8" s="135" customFormat="1" x14ac:dyDescent="0.25">
      <c r="A3" s="51"/>
      <c r="B3" s="150"/>
      <c r="C3" s="147"/>
      <c r="D3" s="147"/>
      <c r="E3" s="52"/>
      <c r="F3" s="52"/>
      <c r="G3" s="52"/>
      <c r="H3" s="52"/>
    </row>
    <row r="4" spans="1:8" ht="45" customHeight="1" x14ac:dyDescent="0.3">
      <c r="A4" s="49"/>
      <c r="B4" s="312" t="s">
        <v>944</v>
      </c>
      <c r="C4" s="316"/>
      <c r="D4" s="316"/>
      <c r="E4" s="148"/>
      <c r="F4" s="89"/>
      <c r="G4" s="89"/>
      <c r="H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411</v>
      </c>
      <c r="C6" s="199" t="s">
        <v>952</v>
      </c>
      <c r="D6" s="50"/>
      <c r="E6" s="50"/>
      <c r="F6" s="50"/>
      <c r="G6" s="50"/>
      <c r="H6" s="50"/>
    </row>
    <row r="7" spans="1:8" ht="20.100000000000001" customHeight="1" x14ac:dyDescent="0.3">
      <c r="A7" s="51">
        <v>1985</v>
      </c>
      <c r="B7" s="52" t="s">
        <v>270</v>
      </c>
      <c r="C7" s="52"/>
    </row>
    <row r="8" spans="1:8" s="52" customFormat="1" ht="20.100000000000001" customHeight="1" x14ac:dyDescent="0.25">
      <c r="A8" s="51">
        <v>1986</v>
      </c>
      <c r="B8" s="52" t="s">
        <v>194</v>
      </c>
    </row>
    <row r="9" spans="1:8" s="52" customFormat="1" ht="20.100000000000001" customHeight="1" x14ac:dyDescent="0.25">
      <c r="A9" s="51">
        <v>1987</v>
      </c>
      <c r="B9" s="52" t="s">
        <v>194</v>
      </c>
    </row>
    <row r="10" spans="1:8" s="52" customFormat="1" ht="20.100000000000001" customHeight="1" x14ac:dyDescent="0.25">
      <c r="A10" s="51">
        <v>1988</v>
      </c>
      <c r="B10" s="52" t="s">
        <v>194</v>
      </c>
    </row>
    <row r="11" spans="1:8" s="52" customFormat="1" ht="20.100000000000001" customHeight="1" x14ac:dyDescent="0.25">
      <c r="A11" s="51">
        <v>1989</v>
      </c>
      <c r="B11" s="52" t="s">
        <v>194</v>
      </c>
    </row>
    <row r="12" spans="1:8" s="52" customFormat="1" ht="20.100000000000001" customHeight="1" x14ac:dyDescent="0.25">
      <c r="A12" s="51">
        <v>1990</v>
      </c>
      <c r="B12" s="52" t="s">
        <v>184</v>
      </c>
    </row>
    <row r="13" spans="1:8" s="52" customFormat="1" ht="20.100000000000001" customHeight="1" x14ac:dyDescent="0.25">
      <c r="A13" s="51">
        <v>1991</v>
      </c>
      <c r="B13" s="52" t="s">
        <v>184</v>
      </c>
    </row>
    <row r="14" spans="1:8" s="52" customFormat="1" ht="20.100000000000001" customHeight="1" x14ac:dyDescent="0.25">
      <c r="A14" s="51">
        <v>1992</v>
      </c>
      <c r="B14" s="52" t="s">
        <v>196</v>
      </c>
    </row>
    <row r="15" spans="1:8" s="52" customFormat="1" ht="20.100000000000001" customHeight="1" x14ac:dyDescent="0.25">
      <c r="A15" s="51">
        <v>1993</v>
      </c>
      <c r="B15" s="52" t="s">
        <v>205</v>
      </c>
    </row>
    <row r="16" spans="1:8" s="52" customFormat="1" ht="20.100000000000001" customHeight="1" x14ac:dyDescent="0.25">
      <c r="A16" s="51">
        <v>1994</v>
      </c>
      <c r="B16" s="52" t="s">
        <v>196</v>
      </c>
    </row>
    <row r="17" spans="1:2" s="52" customFormat="1" ht="20.100000000000001" customHeight="1" x14ac:dyDescent="0.25">
      <c r="A17" s="51">
        <v>1995</v>
      </c>
      <c r="B17" s="52" t="s">
        <v>178</v>
      </c>
    </row>
    <row r="18" spans="1:2" s="52" customFormat="1" ht="20.100000000000001" customHeight="1" x14ac:dyDescent="0.25">
      <c r="A18" s="51">
        <v>1996</v>
      </c>
      <c r="B18" s="52" t="s">
        <v>178</v>
      </c>
    </row>
    <row r="19" spans="1:2" s="52" customFormat="1" ht="20.100000000000001" customHeight="1" x14ac:dyDescent="0.25">
      <c r="A19" s="51">
        <v>1997</v>
      </c>
      <c r="B19" s="52" t="s">
        <v>184</v>
      </c>
    </row>
    <row r="20" spans="1:2" s="52" customFormat="1" ht="20.100000000000001" customHeight="1" x14ac:dyDescent="0.25">
      <c r="A20" s="51">
        <v>1998</v>
      </c>
      <c r="B20" s="52" t="s">
        <v>184</v>
      </c>
    </row>
    <row r="21" spans="1:2" s="52" customFormat="1" ht="20.100000000000001" customHeight="1" x14ac:dyDescent="0.25">
      <c r="A21" s="51">
        <v>1999</v>
      </c>
      <c r="B21" s="52" t="s">
        <v>192</v>
      </c>
    </row>
    <row r="22" spans="1:2" s="52" customFormat="1" ht="20.100000000000001" customHeight="1" x14ac:dyDescent="0.25">
      <c r="A22" s="51">
        <v>2000</v>
      </c>
      <c r="B22" s="52" t="s">
        <v>192</v>
      </c>
    </row>
    <row r="23" spans="1:2" s="52" customFormat="1" ht="20.100000000000001" customHeight="1" x14ac:dyDescent="0.25">
      <c r="A23" s="51">
        <v>2001</v>
      </c>
      <c r="B23" s="55" t="s">
        <v>184</v>
      </c>
    </row>
    <row r="24" spans="1:2" s="52" customFormat="1" ht="20.100000000000001" customHeight="1" x14ac:dyDescent="0.25">
      <c r="A24" s="51">
        <v>2002</v>
      </c>
      <c r="B24" s="55" t="s">
        <v>184</v>
      </c>
    </row>
    <row r="25" spans="1:2" s="52" customFormat="1" ht="20.100000000000001" customHeight="1" x14ac:dyDescent="0.25">
      <c r="A25" s="51">
        <v>2003</v>
      </c>
      <c r="B25" s="55" t="s">
        <v>192</v>
      </c>
    </row>
    <row r="26" spans="1:2" s="52" customFormat="1" ht="20.100000000000001" customHeight="1" x14ac:dyDescent="0.25">
      <c r="A26" s="51">
        <v>2004</v>
      </c>
      <c r="B26" s="52" t="s">
        <v>178</v>
      </c>
    </row>
    <row r="27" spans="1:2" s="52" customFormat="1" ht="20.100000000000001" customHeight="1" x14ac:dyDescent="0.25">
      <c r="A27" s="51">
        <v>2005</v>
      </c>
      <c r="B27" s="52" t="s">
        <v>192</v>
      </c>
    </row>
    <row r="28" spans="1:2" s="52" customFormat="1" ht="20.100000000000001" customHeight="1" x14ac:dyDescent="0.25">
      <c r="A28" s="51">
        <v>2006</v>
      </c>
      <c r="B28" s="52" t="s">
        <v>184</v>
      </c>
    </row>
    <row r="29" spans="1:2" s="52" customFormat="1" ht="20.100000000000001" customHeight="1" x14ac:dyDescent="0.25">
      <c r="A29" s="51">
        <v>2007</v>
      </c>
      <c r="B29" s="52" t="s">
        <v>192</v>
      </c>
    </row>
    <row r="30" spans="1:2" s="52" customFormat="1" ht="20.100000000000001" customHeight="1" x14ac:dyDescent="0.25">
      <c r="A30" s="51">
        <v>2008</v>
      </c>
      <c r="B30" s="52" t="s">
        <v>194</v>
      </c>
    </row>
    <row r="31" spans="1:2" s="52" customFormat="1" ht="20.100000000000001" customHeight="1" x14ac:dyDescent="0.25">
      <c r="A31" s="51">
        <v>2009</v>
      </c>
      <c r="B31" s="52" t="s">
        <v>194</v>
      </c>
    </row>
    <row r="32" spans="1:2" s="52" customFormat="1" ht="20.100000000000001" customHeight="1" x14ac:dyDescent="0.25">
      <c r="A32" s="51">
        <v>2010</v>
      </c>
      <c r="B32" s="52" t="s">
        <v>196</v>
      </c>
    </row>
    <row r="33" spans="1:4" s="52" customFormat="1" ht="20.100000000000001" customHeight="1" x14ac:dyDescent="0.25">
      <c r="A33" s="51">
        <v>2011</v>
      </c>
      <c r="B33" s="52" t="s">
        <v>320</v>
      </c>
    </row>
    <row r="34" spans="1:4" s="52" customFormat="1" ht="20.100000000000001" customHeight="1" x14ac:dyDescent="0.25">
      <c r="A34" s="51">
        <v>2012</v>
      </c>
      <c r="B34" s="52" t="s">
        <v>320</v>
      </c>
    </row>
    <row r="35" spans="1:4" s="52" customFormat="1" ht="20.100000000000001" customHeight="1" x14ac:dyDescent="0.25">
      <c r="A35" s="51">
        <v>2013</v>
      </c>
      <c r="B35" s="52" t="s">
        <v>320</v>
      </c>
    </row>
    <row r="36" spans="1:4" s="52" customFormat="1" ht="20.100000000000001" customHeight="1" x14ac:dyDescent="0.25">
      <c r="A36" s="51">
        <v>2014</v>
      </c>
      <c r="B36" s="52" t="s">
        <v>197</v>
      </c>
      <c r="C36" s="52" t="s">
        <v>263</v>
      </c>
    </row>
    <row r="37" spans="1:4" s="52" customFormat="1" ht="20.100000000000001" customHeight="1" x14ac:dyDescent="0.25">
      <c r="A37" s="51">
        <v>2015</v>
      </c>
      <c r="B37" s="52" t="s">
        <v>194</v>
      </c>
      <c r="C37" s="52" t="s">
        <v>178</v>
      </c>
    </row>
    <row r="38" spans="1:4" s="52" customFormat="1" ht="20.100000000000001" customHeight="1" x14ac:dyDescent="0.25">
      <c r="A38" s="51">
        <v>2016</v>
      </c>
      <c r="B38" s="52" t="s">
        <v>172</v>
      </c>
      <c r="C38" s="52" t="s">
        <v>192</v>
      </c>
    </row>
    <row r="39" spans="1:4" s="52" customFormat="1" ht="20.100000000000001" customHeight="1" x14ac:dyDescent="0.25">
      <c r="A39" s="51">
        <v>2017</v>
      </c>
      <c r="B39" s="52" t="s">
        <v>197</v>
      </c>
      <c r="C39" s="52" t="s">
        <v>194</v>
      </c>
    </row>
    <row r="40" spans="1:4" s="52" customFormat="1" ht="20.100000000000001" customHeight="1" x14ac:dyDescent="0.25">
      <c r="A40" s="51">
        <v>2018</v>
      </c>
      <c r="B40" s="52" t="s">
        <v>172</v>
      </c>
      <c r="C40" s="52" t="s">
        <v>197</v>
      </c>
    </row>
    <row r="41" spans="1:4" s="52" customFormat="1" ht="20.100000000000001" customHeight="1" x14ac:dyDescent="0.25">
      <c r="A41" s="51">
        <v>2019</v>
      </c>
      <c r="B41" s="52" t="s">
        <v>172</v>
      </c>
      <c r="C41" s="52" t="s">
        <v>192</v>
      </c>
    </row>
    <row r="42" spans="1:4" s="52" customFormat="1" ht="20.100000000000001" customHeight="1" x14ac:dyDescent="0.25">
      <c r="A42" s="51">
        <f>IF(B41&gt;"",MAX(A$4:A41)+1,"")</f>
        <v>2020</v>
      </c>
      <c r="B42" s="55" t="s">
        <v>178</v>
      </c>
      <c r="C42" s="55" t="s">
        <v>172</v>
      </c>
      <c r="D42" s="55"/>
    </row>
    <row r="43" spans="1:4" s="52" customFormat="1" ht="20.100000000000001" customHeight="1" x14ac:dyDescent="0.25">
      <c r="A43" s="51">
        <f>IF(B42&gt;"",MAX(A$4:A42)+1,"")</f>
        <v>2021</v>
      </c>
      <c r="B43" s="55" t="s">
        <v>320</v>
      </c>
      <c r="C43" s="55"/>
      <c r="D43" s="55"/>
    </row>
    <row r="44" spans="1:4" s="52" customFormat="1" ht="20.100000000000001" customHeight="1" x14ac:dyDescent="0.25">
      <c r="A44" s="51">
        <f>IF(B43&gt;"",MAX(A$4:A43)+1,"")</f>
        <v>2022</v>
      </c>
      <c r="B44" s="55" t="s">
        <v>320</v>
      </c>
      <c r="C44" s="55"/>
      <c r="D44" s="55"/>
    </row>
    <row r="45" spans="1:4" s="52" customFormat="1" ht="20.100000000000001" customHeight="1" x14ac:dyDescent="0.25">
      <c r="A45" s="51">
        <f>IF(B44&gt;"",MAX(A$4:A44)+1,"")</f>
        <v>2023</v>
      </c>
      <c r="B45" s="55" t="s">
        <v>176</v>
      </c>
      <c r="C45" s="55" t="s">
        <v>172</v>
      </c>
      <c r="D45" s="55"/>
    </row>
    <row r="46" spans="1:4" s="52" customFormat="1" ht="20.100000000000001" customHeight="1" x14ac:dyDescent="0.25">
      <c r="A46" s="51">
        <f>IF(B45&gt;"",MAX(A$4:A45)+1,"")</f>
        <v>2024</v>
      </c>
      <c r="B46" s="55" t="s">
        <v>320</v>
      </c>
      <c r="C46" s="55"/>
      <c r="D46" s="55"/>
    </row>
    <row r="47" spans="1:4" s="52" customFormat="1" ht="20.100000000000001" customHeight="1" x14ac:dyDescent="0.25">
      <c r="A47" s="51">
        <f>IF(B46&gt;"",MAX(A$4:A46)+1,"")</f>
        <v>2025</v>
      </c>
      <c r="B47" s="55" t="s">
        <v>320</v>
      </c>
      <c r="C47" s="55"/>
      <c r="D47" s="55"/>
    </row>
    <row r="48" spans="1:4" s="52" customFormat="1" ht="20.100000000000001" customHeight="1" x14ac:dyDescent="0.25">
      <c r="A48" s="51">
        <f>IF(B47&gt;"",MAX(A$4:A47)+1,"")</f>
        <v>2026</v>
      </c>
      <c r="B48" s="55"/>
      <c r="C48" s="55"/>
      <c r="D48" s="55"/>
    </row>
    <row r="49" spans="1:4" s="52" customFormat="1" ht="20.100000000000001" customHeight="1" x14ac:dyDescent="0.25">
      <c r="A49" s="51" t="str">
        <f>IF(B48&gt;"",MAX(A$4:A48)+1,"")</f>
        <v/>
      </c>
      <c r="B49" s="55"/>
      <c r="C49" s="55"/>
      <c r="D49" s="55"/>
    </row>
    <row r="50" spans="1:4" s="52" customFormat="1" ht="20.100000000000001" customHeight="1" x14ac:dyDescent="0.25">
      <c r="A50" s="51" t="str">
        <f>IF(B49&gt;"",MAX(A$4:A49)+1,"")</f>
        <v/>
      </c>
      <c r="B50" s="55"/>
      <c r="C50" s="55"/>
      <c r="D50" s="55"/>
    </row>
    <row r="51" spans="1:4" s="52" customFormat="1" ht="20.100000000000001" customHeight="1" x14ac:dyDescent="0.25">
      <c r="A51" s="51" t="str">
        <f>IF(B50&gt;"",MAX(A$4:A50)+1,"")</f>
        <v/>
      </c>
      <c r="B51" s="55"/>
      <c r="C51" s="55"/>
      <c r="D51" s="55"/>
    </row>
    <row r="52" spans="1:4" s="52" customFormat="1" ht="20.100000000000001" customHeight="1" x14ac:dyDescent="0.25">
      <c r="A52" s="51" t="str">
        <f>IF(B51&gt;"",MAX(A$4:A51)+1,"")</f>
        <v/>
      </c>
      <c r="B52" s="55"/>
      <c r="C52" s="55"/>
      <c r="D52" s="55"/>
    </row>
    <row r="53" spans="1:4" s="52" customFormat="1" ht="20.100000000000001" customHeight="1" x14ac:dyDescent="0.25">
      <c r="A53" s="51" t="str">
        <f>IF(B52&gt;"",MAX(A$4:A52)+1,"")</f>
        <v/>
      </c>
      <c r="B53" s="55"/>
      <c r="C53" s="55"/>
      <c r="D53" s="55"/>
    </row>
    <row r="54" spans="1:4" s="52" customFormat="1" ht="20.100000000000001" customHeight="1" x14ac:dyDescent="0.25">
      <c r="A54" s="51" t="str">
        <f>IF(B53&gt;"",MAX(A$4:A53)+1,"")</f>
        <v/>
      </c>
      <c r="B54" s="55"/>
      <c r="C54" s="55"/>
      <c r="D54" s="55"/>
    </row>
    <row r="55" spans="1:4" s="52" customFormat="1" ht="20.100000000000001" customHeight="1" x14ac:dyDescent="0.25">
      <c r="A55" s="51" t="str">
        <f>IF(B54&gt;"",MAX(A$4:A54)+1,"")</f>
        <v/>
      </c>
      <c r="B55" s="55"/>
      <c r="C55" s="55"/>
      <c r="D55" s="55"/>
    </row>
    <row r="56" spans="1:4" s="52" customFormat="1" ht="20.100000000000001" customHeight="1" x14ac:dyDescent="0.25">
      <c r="A56" s="51" t="str">
        <f>IF(B55&gt;"",MAX(A$4:A55)+1,"")</f>
        <v/>
      </c>
      <c r="B56" s="55"/>
      <c r="C56" s="55"/>
      <c r="D56" s="55"/>
    </row>
    <row r="57" spans="1:4" s="52" customFormat="1" ht="20.100000000000001" customHeight="1" x14ac:dyDescent="0.25">
      <c r="A57" s="51" t="str">
        <f>IF(B56&gt;"",MAX(A$4:A56)+1,"")</f>
        <v/>
      </c>
      <c r="B57" s="55"/>
      <c r="C57" s="55"/>
      <c r="D57" s="55"/>
    </row>
    <row r="58" spans="1:4" s="52" customFormat="1" ht="20.100000000000001" customHeight="1" x14ac:dyDescent="0.25">
      <c r="A58" s="51" t="str">
        <f>IF(B57&gt;"",MAX(A$4:A57)+1,"")</f>
        <v/>
      </c>
      <c r="B58" s="55"/>
      <c r="C58" s="55"/>
      <c r="D58" s="55"/>
    </row>
    <row r="59" spans="1:4" s="52" customFormat="1" ht="20.100000000000001" customHeight="1" x14ac:dyDescent="0.25">
      <c r="A59" s="51" t="str">
        <f>IF(B58&gt;"",MAX(A$4:A58)+1,"")</f>
        <v/>
      </c>
      <c r="B59" s="55"/>
      <c r="C59" s="55"/>
      <c r="D59" s="55"/>
    </row>
    <row r="60" spans="1:4" s="52" customFormat="1" ht="20.100000000000001" customHeight="1" x14ac:dyDescent="0.25">
      <c r="A60" s="51" t="str">
        <f>IF(B59&gt;"",MAX(A$4:A59)+1,"")</f>
        <v/>
      </c>
      <c r="B60" s="55"/>
      <c r="C60" s="55"/>
      <c r="D60" s="55"/>
    </row>
    <row r="61" spans="1:4" s="52" customFormat="1" ht="20.100000000000001" customHeight="1" x14ac:dyDescent="0.25">
      <c r="A61" s="51"/>
      <c r="B61" s="55"/>
      <c r="C61" s="55"/>
    </row>
    <row r="62" spans="1:4" s="52" customFormat="1" ht="20.100000000000001" customHeight="1" x14ac:dyDescent="0.25">
      <c r="A62" s="51"/>
      <c r="B62" s="55"/>
      <c r="C62" s="55"/>
    </row>
    <row r="63" spans="1:4" s="52" customFormat="1" ht="20.100000000000001" customHeight="1" x14ac:dyDescent="0.25">
      <c r="A63" s="51"/>
      <c r="B63" s="55"/>
      <c r="C63" s="55"/>
    </row>
    <row r="64" spans="1:4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</sheetData>
  <mergeCells count="1">
    <mergeCell ref="B4:D4"/>
  </mergeCells>
  <hyperlinks>
    <hyperlink ref="C1" location="'Competitions Dashboard'!A1" display=" COMPETITIONS DASHBOARD" xr:uid="{A5CD70AA-5810-458E-A1D4-3D30E6F894FD}"/>
    <hyperlink ref="D1" location="'Statistics Overview'!A1" display="STATISTICS OVERVIEW" xr:uid="{E577D1DC-8AB2-4642-9C4C-1CFF2C064DFF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A2EFA-6A9B-4988-9C9A-B1EF87201C3B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F3F92-1A74-487D-BF76-B2CD0E36DA1F}">
  <sheetPr>
    <pageSetUpPr fitToPage="1"/>
  </sheetPr>
  <dimension ref="A1:H99"/>
  <sheetViews>
    <sheetView showGridLines="0" zoomScaleNormal="100" workbookViewId="0">
      <pane xSplit="1" ySplit="6" topLeftCell="B37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7" width="30.7109375" style="48" customWidth="1"/>
    <col min="8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34" customFormat="1" ht="13.5" x14ac:dyDescent="0.25">
      <c r="A2" s="129"/>
      <c r="B2" s="130"/>
      <c r="C2" s="130"/>
      <c r="D2" s="130"/>
      <c r="E2" s="130"/>
      <c r="F2" s="130"/>
      <c r="G2" s="130"/>
      <c r="H2" s="130"/>
    </row>
    <row r="3" spans="1:8" s="135" customFormat="1" x14ac:dyDescent="0.25">
      <c r="A3" s="51"/>
      <c r="B3" s="150"/>
      <c r="C3" s="147"/>
      <c r="D3" s="147"/>
      <c r="E3" s="52"/>
      <c r="F3" s="52"/>
      <c r="G3" s="52"/>
      <c r="H3" s="52"/>
    </row>
    <row r="4" spans="1:8" ht="45" customHeight="1" x14ac:dyDescent="0.3">
      <c r="A4" s="49"/>
      <c r="B4" s="312" t="s">
        <v>413</v>
      </c>
      <c r="C4" s="316"/>
      <c r="D4" s="316"/>
      <c r="E4" s="148"/>
      <c r="F4" s="89"/>
      <c r="G4" s="89"/>
      <c r="H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411</v>
      </c>
      <c r="C6" s="199" t="s">
        <v>952</v>
      </c>
      <c r="D6" s="50"/>
      <c r="E6" s="50"/>
      <c r="F6" s="50"/>
      <c r="G6" s="50"/>
      <c r="H6" s="50"/>
    </row>
    <row r="7" spans="1:8" ht="20.100000000000001" customHeight="1" x14ac:dyDescent="0.3">
      <c r="A7" s="51">
        <v>1978</v>
      </c>
      <c r="B7" s="52" t="s">
        <v>414</v>
      </c>
      <c r="C7" s="50"/>
      <c r="D7" s="50"/>
    </row>
    <row r="8" spans="1:8" ht="20.100000000000001" customHeight="1" x14ac:dyDescent="0.3">
      <c r="A8" s="51">
        <v>1979</v>
      </c>
      <c r="B8" s="52" t="s">
        <v>414</v>
      </c>
      <c r="C8" s="50"/>
      <c r="D8" s="50"/>
    </row>
    <row r="9" spans="1:8" ht="20.100000000000001" customHeight="1" x14ac:dyDescent="0.3">
      <c r="A9" s="51">
        <v>1980</v>
      </c>
      <c r="B9" s="194" t="s">
        <v>415</v>
      </c>
      <c r="C9" s="50"/>
      <c r="D9" s="50"/>
    </row>
    <row r="10" spans="1:8" ht="20.100000000000001" customHeight="1" x14ac:dyDescent="0.3">
      <c r="A10" s="51">
        <v>1981</v>
      </c>
      <c r="B10" s="52" t="s">
        <v>416</v>
      </c>
      <c r="C10" s="50"/>
      <c r="D10" s="50"/>
    </row>
    <row r="11" spans="1:8" ht="20.100000000000001" customHeight="1" x14ac:dyDescent="0.3">
      <c r="A11" s="51">
        <v>1982</v>
      </c>
      <c r="B11" s="52" t="s">
        <v>417</v>
      </c>
      <c r="C11" s="50"/>
      <c r="D11" s="50"/>
    </row>
    <row r="12" spans="1:8" ht="20.100000000000001" customHeight="1" x14ac:dyDescent="0.3">
      <c r="A12" s="51">
        <v>1983</v>
      </c>
      <c r="B12" s="194" t="s">
        <v>415</v>
      </c>
      <c r="C12" s="50"/>
      <c r="D12" s="50"/>
    </row>
    <row r="13" spans="1:8" ht="20.100000000000001" customHeight="1" x14ac:dyDescent="0.3">
      <c r="A13" s="51">
        <v>1984</v>
      </c>
      <c r="B13" s="194" t="s">
        <v>415</v>
      </c>
      <c r="C13" s="50"/>
      <c r="D13" s="50"/>
    </row>
    <row r="14" spans="1:8" ht="20.100000000000001" customHeight="1" x14ac:dyDescent="0.3">
      <c r="A14" s="51">
        <v>1985</v>
      </c>
      <c r="B14" s="194" t="s">
        <v>415</v>
      </c>
      <c r="C14" s="48"/>
    </row>
    <row r="15" spans="1:8" s="52" customFormat="1" ht="20.100000000000001" customHeight="1" x14ac:dyDescent="0.25">
      <c r="A15" s="51">
        <v>1986</v>
      </c>
      <c r="B15" s="194" t="s">
        <v>415</v>
      </c>
    </row>
    <row r="16" spans="1:8" s="52" customFormat="1" ht="20.100000000000001" customHeight="1" x14ac:dyDescent="0.25">
      <c r="A16" s="51">
        <v>1987</v>
      </c>
      <c r="B16" s="194" t="s">
        <v>415</v>
      </c>
    </row>
    <row r="17" spans="1:2" s="52" customFormat="1" ht="20.100000000000001" customHeight="1" x14ac:dyDescent="0.25">
      <c r="A17" s="51">
        <v>1988</v>
      </c>
      <c r="B17" s="194" t="s">
        <v>415</v>
      </c>
    </row>
    <row r="18" spans="1:2" s="52" customFormat="1" ht="20.100000000000001" customHeight="1" x14ac:dyDescent="0.25">
      <c r="A18" s="51">
        <v>1989</v>
      </c>
      <c r="B18" s="194" t="s">
        <v>415</v>
      </c>
    </row>
    <row r="19" spans="1:2" s="52" customFormat="1" ht="20.100000000000001" customHeight="1" x14ac:dyDescent="0.25">
      <c r="A19" s="51">
        <v>1990</v>
      </c>
      <c r="B19" s="52" t="s">
        <v>418</v>
      </c>
    </row>
    <row r="20" spans="1:2" s="52" customFormat="1" ht="20.100000000000001" customHeight="1" x14ac:dyDescent="0.25">
      <c r="A20" s="51">
        <v>1991</v>
      </c>
      <c r="B20" s="194" t="s">
        <v>415</v>
      </c>
    </row>
    <row r="21" spans="1:2" s="52" customFormat="1" ht="20.100000000000001" customHeight="1" x14ac:dyDescent="0.25">
      <c r="A21" s="51">
        <v>1992</v>
      </c>
      <c r="B21" s="194" t="s">
        <v>415</v>
      </c>
    </row>
    <row r="22" spans="1:2" s="52" customFormat="1" ht="20.100000000000001" customHeight="1" x14ac:dyDescent="0.25">
      <c r="A22" s="51">
        <v>1993</v>
      </c>
      <c r="B22" s="52" t="s">
        <v>228</v>
      </c>
    </row>
    <row r="23" spans="1:2" s="52" customFormat="1" ht="20.100000000000001" customHeight="1" x14ac:dyDescent="0.25">
      <c r="A23" s="51">
        <v>1994</v>
      </c>
      <c r="B23" s="52" t="s">
        <v>419</v>
      </c>
    </row>
    <row r="24" spans="1:2" s="52" customFormat="1" ht="20.100000000000001" customHeight="1" x14ac:dyDescent="0.25">
      <c r="A24" s="51">
        <v>1995</v>
      </c>
      <c r="B24" s="52" t="s">
        <v>303</v>
      </c>
    </row>
    <row r="25" spans="1:2" s="52" customFormat="1" ht="20.100000000000001" customHeight="1" x14ac:dyDescent="0.25">
      <c r="A25" s="51">
        <v>1996</v>
      </c>
      <c r="B25" s="52" t="s">
        <v>303</v>
      </c>
    </row>
    <row r="26" spans="1:2" s="52" customFormat="1" ht="20.100000000000001" customHeight="1" x14ac:dyDescent="0.25">
      <c r="A26" s="51">
        <v>1997</v>
      </c>
      <c r="B26" s="52" t="s">
        <v>228</v>
      </c>
    </row>
    <row r="27" spans="1:2" s="52" customFormat="1" ht="20.100000000000001" customHeight="1" x14ac:dyDescent="0.25">
      <c r="A27" s="51">
        <v>1998</v>
      </c>
      <c r="B27" s="52" t="s">
        <v>192</v>
      </c>
    </row>
    <row r="28" spans="1:2" s="52" customFormat="1" ht="20.100000000000001" customHeight="1" x14ac:dyDescent="0.25">
      <c r="A28" s="51">
        <v>1999</v>
      </c>
      <c r="B28" s="52" t="s">
        <v>238</v>
      </c>
    </row>
    <row r="29" spans="1:2" s="52" customFormat="1" ht="20.100000000000001" customHeight="1" x14ac:dyDescent="0.25">
      <c r="A29" s="51">
        <v>2000</v>
      </c>
      <c r="B29" s="52" t="s">
        <v>178</v>
      </c>
    </row>
    <row r="30" spans="1:2" s="52" customFormat="1" ht="20.100000000000001" customHeight="1" x14ac:dyDescent="0.25">
      <c r="A30" s="51">
        <v>2001</v>
      </c>
      <c r="B30" s="52" t="s">
        <v>238</v>
      </c>
    </row>
    <row r="31" spans="1:2" s="52" customFormat="1" ht="20.100000000000001" customHeight="1" x14ac:dyDescent="0.25">
      <c r="A31" s="51">
        <v>2002</v>
      </c>
      <c r="B31" s="52" t="s">
        <v>196</v>
      </c>
    </row>
    <row r="32" spans="1:2" s="52" customFormat="1" ht="20.100000000000001" customHeight="1" x14ac:dyDescent="0.25">
      <c r="A32" s="51">
        <v>2003</v>
      </c>
      <c r="B32" s="52" t="s">
        <v>192</v>
      </c>
    </row>
    <row r="33" spans="1:3" s="52" customFormat="1" ht="20.100000000000001" customHeight="1" x14ac:dyDescent="0.25">
      <c r="A33" s="51">
        <v>2004</v>
      </c>
      <c r="B33" s="52" t="s">
        <v>192</v>
      </c>
    </row>
    <row r="34" spans="1:3" s="52" customFormat="1" ht="20.100000000000001" customHeight="1" x14ac:dyDescent="0.25">
      <c r="A34" s="51">
        <v>2005</v>
      </c>
      <c r="B34" s="52" t="s">
        <v>196</v>
      </c>
    </row>
    <row r="35" spans="1:3" s="52" customFormat="1" ht="20.100000000000001" customHeight="1" x14ac:dyDescent="0.25">
      <c r="A35" s="51">
        <v>2006</v>
      </c>
      <c r="B35" s="52" t="s">
        <v>178</v>
      </c>
    </row>
    <row r="36" spans="1:3" s="52" customFormat="1" ht="20.100000000000001" customHeight="1" x14ac:dyDescent="0.25">
      <c r="A36" s="51">
        <v>2007</v>
      </c>
      <c r="B36" s="52" t="s">
        <v>178</v>
      </c>
    </row>
    <row r="37" spans="1:3" s="52" customFormat="1" ht="20.100000000000001" customHeight="1" x14ac:dyDescent="0.25">
      <c r="A37" s="51">
        <v>2008</v>
      </c>
      <c r="B37" s="52" t="s">
        <v>190</v>
      </c>
    </row>
    <row r="38" spans="1:3" s="52" customFormat="1" ht="20.100000000000001" customHeight="1" x14ac:dyDescent="0.25">
      <c r="A38" s="51">
        <v>2009</v>
      </c>
      <c r="B38" s="52" t="s">
        <v>192</v>
      </c>
    </row>
    <row r="39" spans="1:3" s="52" customFormat="1" ht="20.100000000000001" customHeight="1" x14ac:dyDescent="0.25">
      <c r="A39" s="51">
        <v>2010</v>
      </c>
      <c r="B39" s="52" t="s">
        <v>172</v>
      </c>
    </row>
    <row r="40" spans="1:3" s="52" customFormat="1" ht="20.100000000000001" customHeight="1" x14ac:dyDescent="0.25">
      <c r="A40" s="51">
        <v>2011</v>
      </c>
      <c r="B40" s="52" t="s">
        <v>172</v>
      </c>
    </row>
    <row r="41" spans="1:3" s="52" customFormat="1" ht="20.100000000000001" customHeight="1" x14ac:dyDescent="0.25">
      <c r="A41" s="51">
        <v>2012</v>
      </c>
      <c r="B41" s="52" t="s">
        <v>172</v>
      </c>
    </row>
    <row r="42" spans="1:3" s="52" customFormat="1" ht="20.100000000000001" customHeight="1" x14ac:dyDescent="0.25">
      <c r="A42" s="51">
        <v>2013</v>
      </c>
      <c r="B42" s="52" t="s">
        <v>172</v>
      </c>
    </row>
    <row r="43" spans="1:3" s="52" customFormat="1" ht="20.100000000000001" customHeight="1" x14ac:dyDescent="0.25">
      <c r="A43" s="51">
        <v>2014</v>
      </c>
      <c r="B43" s="52" t="s">
        <v>176</v>
      </c>
      <c r="C43" s="52" t="s">
        <v>172</v>
      </c>
    </row>
    <row r="44" spans="1:3" s="52" customFormat="1" ht="20.100000000000001" customHeight="1" x14ac:dyDescent="0.25">
      <c r="A44" s="51">
        <v>2015</v>
      </c>
      <c r="B44" s="52" t="s">
        <v>320</v>
      </c>
    </row>
    <row r="45" spans="1:3" s="52" customFormat="1" ht="20.100000000000001" customHeight="1" x14ac:dyDescent="0.25">
      <c r="A45" s="51">
        <v>2016</v>
      </c>
      <c r="B45" s="52" t="s">
        <v>176</v>
      </c>
      <c r="C45" s="52" t="s">
        <v>172</v>
      </c>
    </row>
    <row r="46" spans="1:3" s="52" customFormat="1" ht="20.100000000000001" customHeight="1" x14ac:dyDescent="0.25">
      <c r="A46" s="51">
        <v>2017</v>
      </c>
      <c r="B46" s="52" t="s">
        <v>176</v>
      </c>
      <c r="C46" s="52" t="s">
        <v>190</v>
      </c>
    </row>
    <row r="47" spans="1:3" s="52" customFormat="1" ht="20.100000000000001" customHeight="1" x14ac:dyDescent="0.25">
      <c r="A47" s="51">
        <v>2018</v>
      </c>
      <c r="B47" s="52" t="s">
        <v>194</v>
      </c>
      <c r="C47" s="52" t="s">
        <v>197</v>
      </c>
    </row>
    <row r="48" spans="1:3" s="52" customFormat="1" ht="20.100000000000001" customHeight="1" x14ac:dyDescent="0.25">
      <c r="A48" s="51">
        <v>2019</v>
      </c>
      <c r="B48" s="52" t="s">
        <v>194</v>
      </c>
      <c r="C48" s="52" t="s">
        <v>172</v>
      </c>
    </row>
    <row r="49" spans="1:4" s="52" customFormat="1" ht="20.100000000000001" customHeight="1" x14ac:dyDescent="0.25">
      <c r="A49" s="51">
        <f>IF(B48&gt;"",MAX(A$4:A48)+1,"")</f>
        <v>2020</v>
      </c>
      <c r="B49" s="55" t="s">
        <v>172</v>
      </c>
      <c r="C49" s="55" t="s">
        <v>194</v>
      </c>
      <c r="D49" s="55"/>
    </row>
    <row r="50" spans="1:4" s="52" customFormat="1" ht="20.100000000000001" customHeight="1" x14ac:dyDescent="0.25">
      <c r="A50" s="51">
        <f>IF(B49&gt;"",MAX(A$4:A49)+1,"")</f>
        <v>2021</v>
      </c>
      <c r="B50" s="55" t="s">
        <v>178</v>
      </c>
      <c r="C50" s="55" t="s">
        <v>190</v>
      </c>
      <c r="D50" s="55"/>
    </row>
    <row r="51" spans="1:4" s="52" customFormat="1" ht="20.100000000000001" customHeight="1" x14ac:dyDescent="0.25">
      <c r="A51" s="51">
        <f>IF(B50&gt;"",MAX(A$4:A50)+1,"")</f>
        <v>2022</v>
      </c>
      <c r="B51" s="55" t="s">
        <v>320</v>
      </c>
      <c r="C51" s="55"/>
      <c r="D51" s="55"/>
    </row>
    <row r="52" spans="1:4" s="52" customFormat="1" ht="20.100000000000001" customHeight="1" x14ac:dyDescent="0.25">
      <c r="A52" s="51">
        <f>IF(B51&gt;"",MAX(A$4:A51)+1,"")</f>
        <v>2023</v>
      </c>
      <c r="B52" s="55" t="s">
        <v>172</v>
      </c>
      <c r="C52" s="55" t="s">
        <v>178</v>
      </c>
      <c r="D52" s="55"/>
    </row>
    <row r="53" spans="1:4" s="52" customFormat="1" ht="20.100000000000001" customHeight="1" x14ac:dyDescent="0.25">
      <c r="A53" s="51">
        <f>IF(B52&gt;"",MAX(A$4:A52)+1,"")</f>
        <v>2024</v>
      </c>
      <c r="B53" s="55" t="s">
        <v>1012</v>
      </c>
      <c r="C53" s="55" t="s">
        <v>190</v>
      </c>
      <c r="D53" s="55"/>
    </row>
    <row r="54" spans="1:4" s="52" customFormat="1" ht="20.100000000000001" customHeight="1" x14ac:dyDescent="0.25">
      <c r="A54" s="51">
        <f>IF(B53&gt;"",MAX(A$4:A53)+1,"")</f>
        <v>2025</v>
      </c>
      <c r="B54" s="55" t="s">
        <v>178</v>
      </c>
      <c r="C54" s="55" t="s">
        <v>192</v>
      </c>
      <c r="D54" s="55"/>
    </row>
    <row r="55" spans="1:4" s="52" customFormat="1" ht="20.100000000000001" customHeight="1" x14ac:dyDescent="0.25">
      <c r="A55" s="51">
        <f>IF(B54&gt;"",MAX(A$4:A54)+1,"")</f>
        <v>2026</v>
      </c>
      <c r="B55" s="55"/>
      <c r="C55" s="55"/>
      <c r="D55" s="55"/>
    </row>
    <row r="56" spans="1:4" s="52" customFormat="1" ht="20.100000000000001" customHeight="1" x14ac:dyDescent="0.25">
      <c r="A56" s="51" t="str">
        <f>IF(B55&gt;"",MAX(A$4:A55)+1,"")</f>
        <v/>
      </c>
      <c r="B56" s="55"/>
      <c r="C56" s="55"/>
      <c r="D56" s="55"/>
    </row>
    <row r="57" spans="1:4" s="52" customFormat="1" ht="20.100000000000001" customHeight="1" x14ac:dyDescent="0.25">
      <c r="A57" s="51" t="str">
        <f>IF(B56&gt;"",MAX(A$4:A56)+1,"")</f>
        <v/>
      </c>
      <c r="B57" s="55"/>
      <c r="C57" s="55"/>
      <c r="D57" s="55"/>
    </row>
    <row r="58" spans="1:4" s="52" customFormat="1" ht="20.100000000000001" customHeight="1" x14ac:dyDescent="0.25">
      <c r="A58" s="51" t="str">
        <f>IF(B57&gt;"",MAX(A$4:A57)+1,"")</f>
        <v/>
      </c>
      <c r="B58" s="55"/>
      <c r="C58" s="55"/>
      <c r="D58" s="55"/>
    </row>
    <row r="59" spans="1:4" s="52" customFormat="1" ht="20.100000000000001" customHeight="1" x14ac:dyDescent="0.25">
      <c r="A59" s="51" t="str">
        <f>IF(B58&gt;"",MAX(A$4:A58)+1,"")</f>
        <v/>
      </c>
      <c r="B59" s="55"/>
      <c r="C59" s="55"/>
      <c r="D59" s="55"/>
    </row>
    <row r="60" spans="1:4" s="52" customFormat="1" ht="20.100000000000001" customHeight="1" x14ac:dyDescent="0.25">
      <c r="A60" s="51" t="str">
        <f>IF(B59&gt;"",MAX(A$4:A59)+1,"")</f>
        <v/>
      </c>
      <c r="B60" s="55"/>
      <c r="C60" s="55"/>
      <c r="D60" s="55"/>
    </row>
    <row r="61" spans="1:4" s="52" customFormat="1" ht="20.100000000000001" customHeight="1" x14ac:dyDescent="0.25">
      <c r="A61" s="51" t="str">
        <f>IF(B60&gt;"",MAX(A$4:A60)+1,"")</f>
        <v/>
      </c>
      <c r="B61" s="55"/>
      <c r="C61" s="55"/>
      <c r="D61" s="55"/>
    </row>
    <row r="62" spans="1:4" s="52" customFormat="1" ht="20.100000000000001" customHeight="1" x14ac:dyDescent="0.25">
      <c r="A62" s="51" t="str">
        <f>IF(B61&gt;"",MAX(A$4:A61)+1,"")</f>
        <v/>
      </c>
      <c r="B62" s="55"/>
      <c r="C62" s="55"/>
      <c r="D62" s="55"/>
    </row>
    <row r="63" spans="1:4" s="52" customFormat="1" ht="20.100000000000001" customHeight="1" x14ac:dyDescent="0.25">
      <c r="A63" s="51" t="str">
        <f>IF(B62&gt;"",MAX(A$4:A62)+1,"")</f>
        <v/>
      </c>
      <c r="B63" s="55"/>
      <c r="C63" s="55"/>
      <c r="D63" s="55"/>
    </row>
    <row r="64" spans="1:4" s="52" customFormat="1" ht="20.100000000000001" customHeight="1" x14ac:dyDescent="0.25">
      <c r="A64" s="51" t="str">
        <f>IF(B63&gt;"",MAX(A$4:A63)+1,"")</f>
        <v/>
      </c>
      <c r="B64" s="55"/>
      <c r="C64" s="55"/>
      <c r="D64" s="55"/>
    </row>
    <row r="65" spans="1:4" s="52" customFormat="1" ht="20.100000000000001" customHeight="1" x14ac:dyDescent="0.25">
      <c r="A65" s="51" t="str">
        <f>IF(B64&gt;"",MAX(A$4:A64)+1,"")</f>
        <v/>
      </c>
      <c r="B65" s="55"/>
      <c r="C65" s="55"/>
      <c r="D65" s="55"/>
    </row>
    <row r="66" spans="1:4" s="52" customFormat="1" ht="20.100000000000001" customHeight="1" x14ac:dyDescent="0.25">
      <c r="A66" s="51" t="str">
        <f>IF(B65&gt;"",MAX(A$4:A65)+1,"")</f>
        <v/>
      </c>
      <c r="B66" s="55"/>
      <c r="C66" s="55"/>
      <c r="D66" s="55"/>
    </row>
    <row r="67" spans="1:4" s="52" customFormat="1" ht="20.100000000000001" customHeight="1" x14ac:dyDescent="0.25">
      <c r="A67" s="51" t="str">
        <f>IF(B66&gt;"",MAX(A$4:A66)+1,"")</f>
        <v/>
      </c>
      <c r="B67" s="55"/>
      <c r="C67" s="55"/>
      <c r="D67" s="55"/>
    </row>
    <row r="68" spans="1:4" s="52" customFormat="1" ht="20.100000000000001" customHeight="1" x14ac:dyDescent="0.25">
      <c r="A68" s="51"/>
    </row>
    <row r="69" spans="1:4" s="52" customFormat="1" ht="20.100000000000001" customHeight="1" x14ac:dyDescent="0.25">
      <c r="A69" s="51"/>
    </row>
    <row r="70" spans="1:4" s="52" customFormat="1" ht="20.100000000000001" customHeight="1" x14ac:dyDescent="0.25">
      <c r="A70" s="51"/>
    </row>
    <row r="71" spans="1:4" s="52" customFormat="1" ht="20.100000000000001" customHeight="1" x14ac:dyDescent="0.25">
      <c r="A71" s="51"/>
    </row>
    <row r="72" spans="1:4" s="52" customFormat="1" ht="20.100000000000001" customHeight="1" x14ac:dyDescent="0.25">
      <c r="A72" s="51"/>
    </row>
    <row r="73" spans="1:4" s="52" customFormat="1" ht="20.100000000000001" customHeight="1" x14ac:dyDescent="0.25">
      <c r="A73" s="51"/>
    </row>
    <row r="74" spans="1:4" s="52" customFormat="1" ht="20.100000000000001" customHeight="1" x14ac:dyDescent="0.25">
      <c r="A74" s="51"/>
    </row>
    <row r="75" spans="1:4" s="52" customFormat="1" ht="20.100000000000001" customHeight="1" x14ac:dyDescent="0.25">
      <c r="A75" s="51"/>
    </row>
    <row r="76" spans="1:4" s="52" customFormat="1" ht="20.100000000000001" customHeight="1" x14ac:dyDescent="0.25">
      <c r="A76" s="51"/>
    </row>
    <row r="77" spans="1:4" s="52" customFormat="1" ht="20.100000000000001" customHeight="1" x14ac:dyDescent="0.25">
      <c r="A77" s="51"/>
    </row>
    <row r="78" spans="1:4" s="52" customFormat="1" ht="20.100000000000001" customHeight="1" x14ac:dyDescent="0.25">
      <c r="A78" s="51"/>
    </row>
    <row r="79" spans="1:4" s="52" customFormat="1" ht="20.100000000000001" customHeight="1" x14ac:dyDescent="0.25">
      <c r="A79" s="51"/>
    </row>
    <row r="80" spans="1:4" s="52" customFormat="1" ht="20.100000000000001" customHeight="1" x14ac:dyDescent="0.25">
      <c r="A80" s="51"/>
    </row>
    <row r="81" spans="1:3" s="52" customFormat="1" ht="20.100000000000001" customHeight="1" x14ac:dyDescent="0.25">
      <c r="A81" s="51"/>
    </row>
    <row r="82" spans="1:3" s="52" customFormat="1" ht="20.100000000000001" customHeight="1" x14ac:dyDescent="0.25">
      <c r="A82" s="51"/>
    </row>
    <row r="83" spans="1:3" s="52" customFormat="1" ht="20.100000000000001" customHeight="1" x14ac:dyDescent="0.25">
      <c r="A83" s="51"/>
    </row>
    <row r="84" spans="1:3" s="52" customFormat="1" ht="20.100000000000001" customHeight="1" x14ac:dyDescent="0.25">
      <c r="A84" s="51"/>
    </row>
    <row r="85" spans="1:3" s="52" customFormat="1" ht="20.100000000000001" customHeight="1" x14ac:dyDescent="0.25">
      <c r="A85" s="51"/>
    </row>
    <row r="86" spans="1:3" s="52" customFormat="1" ht="20.100000000000001" customHeight="1" x14ac:dyDescent="0.25">
      <c r="A86" s="51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  <row r="93" spans="1:3" s="52" customFormat="1" ht="20.100000000000001" customHeight="1" x14ac:dyDescent="0.25">
      <c r="A93" s="51"/>
      <c r="B93" s="55"/>
      <c r="C93" s="55"/>
    </row>
    <row r="94" spans="1:3" s="52" customFormat="1" ht="20.100000000000001" customHeight="1" x14ac:dyDescent="0.25">
      <c r="A94" s="51"/>
      <c r="B94" s="55"/>
      <c r="C94" s="55"/>
    </row>
    <row r="95" spans="1:3" s="52" customFormat="1" ht="20.100000000000001" customHeight="1" x14ac:dyDescent="0.25">
      <c r="A95" s="51"/>
      <c r="B95" s="55"/>
      <c r="C95" s="55"/>
    </row>
    <row r="96" spans="1:3" s="52" customFormat="1" ht="20.100000000000001" customHeight="1" x14ac:dyDescent="0.25">
      <c r="A96" s="51"/>
      <c r="B96" s="55"/>
      <c r="C96" s="55"/>
    </row>
    <row r="97" spans="1:3" s="52" customFormat="1" ht="20.100000000000001" customHeight="1" x14ac:dyDescent="0.25">
      <c r="A97" s="51"/>
      <c r="B97" s="55"/>
      <c r="C97" s="55"/>
    </row>
    <row r="98" spans="1:3" s="52" customFormat="1" ht="20.100000000000001" customHeight="1" x14ac:dyDescent="0.25">
      <c r="A98" s="51"/>
      <c r="B98" s="55"/>
      <c r="C98" s="55"/>
    </row>
    <row r="99" spans="1:3" s="52" customFormat="1" ht="20.100000000000001" customHeight="1" x14ac:dyDescent="0.25">
      <c r="A99" s="51"/>
      <c r="B99" s="55"/>
      <c r="C99" s="55"/>
    </row>
  </sheetData>
  <mergeCells count="1">
    <mergeCell ref="B4:D4"/>
  </mergeCells>
  <hyperlinks>
    <hyperlink ref="C1" location="'Competitions Dashboard'!A1" display=" COMPETITIONS DASHBOARD" xr:uid="{1CAC91B6-909C-483A-B76D-C9717B525E11}"/>
    <hyperlink ref="D1" location="'Statistics Overview'!A1" display="STATISTICS OVERVIEW" xr:uid="{04C71FF2-0131-42F4-AECB-7BB1D97E77FD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2A68B-9D75-434C-9A27-8ABFB135BDBB}">
  <sheetPr>
    <pageSetUpPr fitToPage="1"/>
  </sheetPr>
  <dimension ref="A1:H99"/>
  <sheetViews>
    <sheetView showGridLines="0" zoomScaleNormal="100" workbookViewId="0">
      <pane xSplit="1" ySplit="6" topLeftCell="B19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7" width="30.7109375" style="48" customWidth="1"/>
    <col min="8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34" customFormat="1" ht="13.5" x14ac:dyDescent="0.25">
      <c r="A2" s="129"/>
      <c r="B2" s="130"/>
      <c r="C2" s="130"/>
      <c r="D2" s="130"/>
      <c r="E2" s="130"/>
      <c r="F2" s="130"/>
      <c r="G2" s="130"/>
      <c r="H2" s="130"/>
    </row>
    <row r="3" spans="1:8" s="135" customFormat="1" x14ac:dyDescent="0.25">
      <c r="A3" s="51"/>
      <c r="B3" s="150"/>
      <c r="C3" s="147"/>
      <c r="D3" s="147"/>
      <c r="E3" s="52"/>
      <c r="F3" s="52"/>
      <c r="G3" s="52"/>
      <c r="H3" s="52"/>
    </row>
    <row r="4" spans="1:8" ht="45" customHeight="1" x14ac:dyDescent="0.3">
      <c r="A4" s="49"/>
      <c r="B4" s="312" t="s">
        <v>420</v>
      </c>
      <c r="C4" s="316"/>
      <c r="D4" s="316"/>
      <c r="E4" s="148"/>
      <c r="F4" s="89"/>
      <c r="G4" s="89"/>
      <c r="H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411</v>
      </c>
      <c r="C6" s="199" t="s">
        <v>952</v>
      </c>
      <c r="D6" s="50"/>
      <c r="E6" s="50"/>
      <c r="F6" s="50"/>
      <c r="G6" s="50"/>
      <c r="H6" s="50"/>
    </row>
    <row r="7" spans="1:8" ht="20.100000000000001" customHeight="1" x14ac:dyDescent="0.3">
      <c r="A7" s="51">
        <v>1998</v>
      </c>
      <c r="B7" s="52" t="s">
        <v>231</v>
      </c>
      <c r="C7" s="50"/>
    </row>
    <row r="8" spans="1:8" ht="20.100000000000001" customHeight="1" x14ac:dyDescent="0.3">
      <c r="A8" s="51">
        <v>1999</v>
      </c>
      <c r="B8" s="52" t="s">
        <v>320</v>
      </c>
      <c r="C8" s="50"/>
    </row>
    <row r="9" spans="1:8" ht="20.100000000000001" customHeight="1" x14ac:dyDescent="0.3">
      <c r="A9" s="51">
        <v>2000</v>
      </c>
      <c r="B9" s="52" t="s">
        <v>320</v>
      </c>
      <c r="C9" s="50"/>
    </row>
    <row r="10" spans="1:8" ht="20.100000000000001" customHeight="1" x14ac:dyDescent="0.3">
      <c r="A10" s="51">
        <v>2001</v>
      </c>
      <c r="B10" s="52" t="s">
        <v>192</v>
      </c>
      <c r="C10" s="50"/>
    </row>
    <row r="11" spans="1:8" ht="20.100000000000001" customHeight="1" x14ac:dyDescent="0.3">
      <c r="A11" s="51">
        <v>2002</v>
      </c>
      <c r="B11" s="52" t="s">
        <v>192</v>
      </c>
      <c r="C11" s="50"/>
    </row>
    <row r="12" spans="1:8" ht="20.100000000000001" customHeight="1" x14ac:dyDescent="0.3">
      <c r="A12" s="51">
        <v>2003</v>
      </c>
      <c r="B12" s="52" t="s">
        <v>190</v>
      </c>
      <c r="C12" s="50"/>
    </row>
    <row r="13" spans="1:8" ht="20.100000000000001" customHeight="1" x14ac:dyDescent="0.3">
      <c r="A13" s="51">
        <v>2004</v>
      </c>
      <c r="B13" s="52" t="s">
        <v>186</v>
      </c>
      <c r="C13" s="50"/>
    </row>
    <row r="14" spans="1:8" ht="20.100000000000001" customHeight="1" x14ac:dyDescent="0.3">
      <c r="A14" s="51">
        <v>2005</v>
      </c>
      <c r="B14" s="52" t="s">
        <v>186</v>
      </c>
      <c r="C14" s="48"/>
    </row>
    <row r="15" spans="1:8" s="52" customFormat="1" ht="20.100000000000001" customHeight="1" x14ac:dyDescent="0.25">
      <c r="A15" s="51">
        <v>2006</v>
      </c>
      <c r="B15" s="52" t="s">
        <v>65</v>
      </c>
    </row>
    <row r="16" spans="1:8" s="52" customFormat="1" ht="20.100000000000001" customHeight="1" x14ac:dyDescent="0.25">
      <c r="A16" s="51">
        <v>2007</v>
      </c>
      <c r="B16" s="52" t="s">
        <v>186</v>
      </c>
    </row>
    <row r="17" spans="1:4" s="52" customFormat="1" ht="20.100000000000001" customHeight="1" x14ac:dyDescent="0.25">
      <c r="A17" s="51">
        <v>2008</v>
      </c>
      <c r="B17" s="52" t="s">
        <v>188</v>
      </c>
    </row>
    <row r="18" spans="1:4" s="52" customFormat="1" ht="20.100000000000001" customHeight="1" x14ac:dyDescent="0.25">
      <c r="A18" s="51">
        <v>2009</v>
      </c>
      <c r="B18" s="52" t="s">
        <v>184</v>
      </c>
    </row>
    <row r="19" spans="1:4" s="52" customFormat="1" ht="20.100000000000001" customHeight="1" x14ac:dyDescent="0.25">
      <c r="A19" s="51">
        <v>2010</v>
      </c>
      <c r="B19" s="52" t="s">
        <v>176</v>
      </c>
    </row>
    <row r="20" spans="1:4" s="52" customFormat="1" ht="20.100000000000001" customHeight="1" x14ac:dyDescent="0.25">
      <c r="A20" s="51">
        <v>2011</v>
      </c>
      <c r="B20" s="52" t="s">
        <v>174</v>
      </c>
    </row>
    <row r="21" spans="1:4" s="52" customFormat="1" ht="20.100000000000001" customHeight="1" x14ac:dyDescent="0.25">
      <c r="A21" s="51">
        <v>2012</v>
      </c>
      <c r="B21" s="52" t="s">
        <v>186</v>
      </c>
    </row>
    <row r="22" spans="1:4" s="52" customFormat="1" ht="20.100000000000001" customHeight="1" x14ac:dyDescent="0.25">
      <c r="A22" s="51">
        <v>2013</v>
      </c>
      <c r="B22" s="52" t="s">
        <v>184</v>
      </c>
    </row>
    <row r="23" spans="1:4" s="52" customFormat="1" ht="20.100000000000001" customHeight="1" x14ac:dyDescent="0.25">
      <c r="A23" s="51">
        <v>2014</v>
      </c>
      <c r="B23" s="52" t="s">
        <v>197</v>
      </c>
      <c r="C23" s="52" t="s">
        <v>178</v>
      </c>
    </row>
    <row r="24" spans="1:4" s="52" customFormat="1" ht="20.100000000000001" customHeight="1" x14ac:dyDescent="0.25">
      <c r="A24" s="51">
        <v>2015</v>
      </c>
      <c r="B24" s="52" t="s">
        <v>186</v>
      </c>
      <c r="C24" s="52" t="s">
        <v>178</v>
      </c>
    </row>
    <row r="25" spans="1:4" s="52" customFormat="1" ht="20.100000000000001" customHeight="1" x14ac:dyDescent="0.25">
      <c r="A25" s="51">
        <v>2016</v>
      </c>
      <c r="B25" s="52" t="s">
        <v>178</v>
      </c>
      <c r="C25" s="52" t="s">
        <v>263</v>
      </c>
    </row>
    <row r="26" spans="1:4" s="52" customFormat="1" ht="20.100000000000001" customHeight="1" x14ac:dyDescent="0.25">
      <c r="A26" s="51">
        <v>2017</v>
      </c>
      <c r="B26" s="52" t="s">
        <v>178</v>
      </c>
      <c r="C26" s="52" t="s">
        <v>197</v>
      </c>
    </row>
    <row r="27" spans="1:4" s="52" customFormat="1" ht="20.100000000000001" customHeight="1" x14ac:dyDescent="0.25">
      <c r="A27" s="51">
        <v>2018</v>
      </c>
      <c r="B27" s="52" t="s">
        <v>263</v>
      </c>
      <c r="C27" s="52" t="s">
        <v>176</v>
      </c>
    </row>
    <row r="28" spans="1:4" s="52" customFormat="1" ht="20.100000000000001" customHeight="1" x14ac:dyDescent="0.25">
      <c r="A28" s="51">
        <v>2019</v>
      </c>
      <c r="B28" s="52" t="s">
        <v>186</v>
      </c>
      <c r="C28" s="52" t="s">
        <v>281</v>
      </c>
    </row>
    <row r="29" spans="1:4" s="52" customFormat="1" ht="20.100000000000001" customHeight="1" x14ac:dyDescent="0.25">
      <c r="A29" s="51">
        <f>IF(B28&gt;"",MAX(A$4:A28)+1,"")</f>
        <v>2020</v>
      </c>
      <c r="B29" s="55" t="s">
        <v>320</v>
      </c>
      <c r="C29" s="55"/>
      <c r="D29" s="55"/>
    </row>
    <row r="30" spans="1:4" s="52" customFormat="1" ht="20.100000000000001" customHeight="1" x14ac:dyDescent="0.25">
      <c r="A30" s="51">
        <f>IF(B29&gt;"",MAX(A$4:A29)+1,"")</f>
        <v>2021</v>
      </c>
      <c r="B30" s="55" t="s">
        <v>192</v>
      </c>
      <c r="C30" s="55" t="s">
        <v>174</v>
      </c>
      <c r="D30" s="55"/>
    </row>
    <row r="31" spans="1:4" s="52" customFormat="1" ht="20.100000000000001" customHeight="1" x14ac:dyDescent="0.25">
      <c r="A31" s="51">
        <f>IF(B30&gt;"",MAX(A$4:A30)+1,"")</f>
        <v>2022</v>
      </c>
      <c r="B31" s="55" t="s">
        <v>320</v>
      </c>
      <c r="C31" s="55"/>
      <c r="D31" s="55"/>
    </row>
    <row r="32" spans="1:4" s="52" customFormat="1" ht="20.100000000000001" customHeight="1" x14ac:dyDescent="0.25">
      <c r="A32" s="51">
        <f>IF(B31&gt;"",MAX(A$4:A31)+1,"")</f>
        <v>2023</v>
      </c>
      <c r="B32" s="55" t="s">
        <v>188</v>
      </c>
      <c r="C32" s="55" t="s">
        <v>178</v>
      </c>
      <c r="D32" s="55"/>
    </row>
    <row r="33" spans="1:4" s="52" customFormat="1" ht="20.100000000000001" customHeight="1" x14ac:dyDescent="0.25">
      <c r="A33" s="51">
        <f>IF(B32&gt;"",MAX(A$4:A32)+1,"")</f>
        <v>2024</v>
      </c>
      <c r="B33" s="55" t="s">
        <v>194</v>
      </c>
      <c r="C33" s="55" t="s">
        <v>263</v>
      </c>
      <c r="D33" s="55"/>
    </row>
    <row r="34" spans="1:4" s="52" customFormat="1" ht="20.100000000000001" customHeight="1" x14ac:dyDescent="0.25">
      <c r="A34" s="51">
        <f>IF(B33&gt;"",MAX(A$4:A33)+1,"")</f>
        <v>2025</v>
      </c>
      <c r="B34" s="55" t="s">
        <v>194</v>
      </c>
      <c r="C34" s="55" t="s">
        <v>184</v>
      </c>
      <c r="D34" s="55"/>
    </row>
    <row r="35" spans="1:4" s="52" customFormat="1" ht="20.100000000000001" customHeight="1" x14ac:dyDescent="0.25">
      <c r="A35" s="51">
        <f>IF(B34&gt;"",MAX(A$4:A34)+1,"")</f>
        <v>2026</v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IF(B35&gt;"",MAX(A$4:A35)+1,"")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IF(B36&gt;"",MAX(A$4:A36)+1,"")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IF(B37&gt;"",MAX(A$4:A37)+1,"")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IF(B38&gt;"",MAX(A$4:A38)+1,"")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IF(B39&gt;"",MAX(A$4:A39)+1,"")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IF(B40&gt;"",MAX(A$4:A40)+1,"")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IF(B41&gt;"",MAX(A$4:A41)+1,"")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IF(B42&gt;"",MAX(A$4:A42)+1,"")</f>
        <v/>
      </c>
      <c r="B43" s="55"/>
      <c r="C43" s="55"/>
      <c r="D43" s="55"/>
    </row>
    <row r="44" spans="1:4" s="52" customFormat="1" ht="20.100000000000001" customHeight="1" x14ac:dyDescent="0.25">
      <c r="A44" s="51" t="str">
        <f>IF(B43&gt;"",MAX(A$4:A43)+1,"")</f>
        <v/>
      </c>
      <c r="B44" s="55"/>
      <c r="C44" s="55"/>
      <c r="D44" s="55"/>
    </row>
    <row r="45" spans="1:4" s="52" customFormat="1" ht="20.100000000000001" customHeight="1" x14ac:dyDescent="0.25">
      <c r="A45" s="51" t="str">
        <f>IF(B44&gt;"",MAX(A$4:A44)+1,"")</f>
        <v/>
      </c>
      <c r="B45" s="55"/>
      <c r="C45" s="55"/>
      <c r="D45" s="55"/>
    </row>
    <row r="46" spans="1:4" s="52" customFormat="1" ht="20.100000000000001" customHeight="1" x14ac:dyDescent="0.25">
      <c r="A46" s="51" t="str">
        <f>IF(B45&gt;"",MAX(A$4:A45)+1,"")</f>
        <v/>
      </c>
      <c r="B46" s="55"/>
      <c r="C46" s="55"/>
      <c r="D46" s="55"/>
    </row>
    <row r="47" spans="1:4" s="52" customFormat="1" ht="20.100000000000001" customHeight="1" x14ac:dyDescent="0.25">
      <c r="A47" s="51" t="str">
        <f>IF(B46&gt;"",MAX(A$4:A46)+1,"")</f>
        <v/>
      </c>
      <c r="B47" s="55"/>
      <c r="C47" s="55"/>
      <c r="D47" s="55"/>
    </row>
    <row r="48" spans="1:4" s="52" customFormat="1" ht="20.100000000000001" customHeight="1" x14ac:dyDescent="0.25">
      <c r="A48" s="51"/>
      <c r="B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2" customFormat="1" ht="20.100000000000001" customHeight="1" x14ac:dyDescent="0.25">
      <c r="A52" s="51"/>
      <c r="B52" s="55"/>
      <c r="C52" s="55"/>
    </row>
    <row r="53" spans="1:3" s="52" customFormat="1" ht="20.100000000000001" customHeight="1" x14ac:dyDescent="0.25">
      <c r="A53" s="51"/>
      <c r="B53" s="55"/>
      <c r="C53" s="55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3" customFormat="1" ht="20.100000000000001" customHeight="1" x14ac:dyDescent="0.25">
      <c r="A59" s="51"/>
      <c r="B59" s="55"/>
      <c r="C59" s="54"/>
    </row>
    <row r="60" spans="1:3" s="53" customFormat="1" ht="20.100000000000001" customHeight="1" x14ac:dyDescent="0.25">
      <c r="A60" s="51"/>
      <c r="B60" s="55"/>
      <c r="C60" s="54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3">
      <c r="A80" s="46"/>
      <c r="B80" s="47"/>
      <c r="C80" s="55"/>
    </row>
    <row r="81" spans="1:3" s="52" customFormat="1" ht="20.100000000000001" customHeight="1" x14ac:dyDescent="0.3">
      <c r="A81" s="46"/>
      <c r="B81" s="47"/>
      <c r="C81" s="55"/>
    </row>
    <row r="82" spans="1:3" s="52" customFormat="1" ht="20.100000000000001" customHeight="1" x14ac:dyDescent="0.3">
      <c r="A82" s="46"/>
      <c r="B82" s="47"/>
      <c r="C82" s="55"/>
    </row>
    <row r="83" spans="1:3" s="52" customFormat="1" ht="20.100000000000001" customHeight="1" x14ac:dyDescent="0.3">
      <c r="A83" s="46"/>
      <c r="B83" s="47"/>
      <c r="C83" s="55"/>
    </row>
    <row r="84" spans="1:3" s="52" customFormat="1" ht="20.100000000000001" customHeight="1" x14ac:dyDescent="0.3">
      <c r="A84" s="46"/>
      <c r="B84" s="47"/>
      <c r="C84" s="55"/>
    </row>
    <row r="85" spans="1:3" s="52" customFormat="1" ht="20.100000000000001" customHeight="1" x14ac:dyDescent="0.3">
      <c r="A85" s="46"/>
      <c r="B85" s="47"/>
      <c r="C85" s="55"/>
    </row>
    <row r="86" spans="1:3" s="52" customFormat="1" ht="20.100000000000001" customHeight="1" x14ac:dyDescent="0.3">
      <c r="A86" s="46"/>
      <c r="B86" s="47"/>
      <c r="C86" s="55"/>
    </row>
    <row r="87" spans="1:3" s="52" customFormat="1" ht="20.100000000000001" customHeight="1" x14ac:dyDescent="0.3">
      <c r="A87" s="46"/>
      <c r="B87" s="47"/>
      <c r="C87" s="55"/>
    </row>
    <row r="88" spans="1:3" s="52" customFormat="1" ht="20.100000000000001" customHeight="1" x14ac:dyDescent="0.3">
      <c r="A88" s="46"/>
      <c r="B88" s="47"/>
      <c r="C88" s="55"/>
    </row>
    <row r="89" spans="1:3" s="52" customFormat="1" ht="20.100000000000001" customHeight="1" x14ac:dyDescent="0.3">
      <c r="A89" s="46"/>
      <c r="B89" s="47"/>
      <c r="C89" s="55"/>
    </row>
    <row r="90" spans="1:3" s="52" customFormat="1" ht="20.100000000000001" customHeight="1" x14ac:dyDescent="0.3">
      <c r="A90" s="46"/>
      <c r="B90" s="47"/>
      <c r="C90" s="55"/>
    </row>
    <row r="91" spans="1:3" s="52" customFormat="1" ht="20.100000000000001" customHeight="1" x14ac:dyDescent="0.3">
      <c r="A91" s="46"/>
      <c r="B91" s="47"/>
      <c r="C91" s="55"/>
    </row>
    <row r="92" spans="1:3" s="52" customFormat="1" ht="20.100000000000001" customHeight="1" x14ac:dyDescent="0.3">
      <c r="A92" s="46"/>
      <c r="B92" s="47"/>
      <c r="C92" s="55"/>
    </row>
    <row r="93" spans="1:3" s="52" customFormat="1" ht="20.100000000000001" customHeight="1" x14ac:dyDescent="0.3">
      <c r="A93" s="46"/>
      <c r="B93" s="47"/>
      <c r="C93" s="55"/>
    </row>
    <row r="94" spans="1:3" s="52" customFormat="1" ht="20.100000000000001" customHeight="1" x14ac:dyDescent="0.3">
      <c r="A94" s="46"/>
      <c r="B94" s="47"/>
      <c r="C94" s="55"/>
    </row>
    <row r="95" spans="1:3" s="52" customFormat="1" ht="20.100000000000001" customHeight="1" x14ac:dyDescent="0.3">
      <c r="A95" s="46"/>
      <c r="B95" s="47"/>
      <c r="C95" s="55"/>
    </row>
    <row r="96" spans="1:3" s="52" customFormat="1" ht="20.100000000000001" customHeight="1" x14ac:dyDescent="0.3">
      <c r="A96" s="46"/>
      <c r="B96" s="47"/>
      <c r="C96" s="55"/>
    </row>
    <row r="97" spans="1:3" s="52" customFormat="1" ht="20.100000000000001" customHeight="1" x14ac:dyDescent="0.3">
      <c r="A97" s="46"/>
      <c r="B97" s="47"/>
      <c r="C97" s="55"/>
    </row>
    <row r="98" spans="1:3" s="52" customFormat="1" ht="20.100000000000001" customHeight="1" x14ac:dyDescent="0.3">
      <c r="A98" s="46"/>
      <c r="B98" s="47"/>
      <c r="C98" s="55"/>
    </row>
    <row r="99" spans="1:3" s="52" customFormat="1" ht="20.100000000000001" customHeight="1" x14ac:dyDescent="0.3">
      <c r="A99" s="46"/>
      <c r="B99" s="47"/>
      <c r="C99" s="55"/>
    </row>
  </sheetData>
  <mergeCells count="1">
    <mergeCell ref="B4:D4"/>
  </mergeCells>
  <hyperlinks>
    <hyperlink ref="C1" location="'Competitions Dashboard'!A1" display=" COMPETITIONS DASHBOARD" xr:uid="{5DEB129E-4A11-4C19-852E-46674574D2DC}"/>
    <hyperlink ref="D1" location="'Statistics Overview'!A1" display="STATISTICS OVERVIEW" xr:uid="{428D9161-DD36-463D-B28A-9652C1A3E70E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0D360-2C1C-41F0-BC70-71634890B3FA}">
  <sheetPr>
    <pageSetUpPr fitToPage="1"/>
  </sheetPr>
  <dimension ref="A1:H92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B24" sqref="B24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34" customFormat="1" ht="9.9499999999999993" customHeight="1" x14ac:dyDescent="0.25">
      <c r="A2" s="129"/>
      <c r="B2" s="130"/>
      <c r="C2" s="130"/>
      <c r="D2" s="130"/>
      <c r="E2" s="130"/>
      <c r="F2" s="130"/>
      <c r="G2" s="130"/>
      <c r="H2" s="130"/>
    </row>
    <row r="3" spans="1:8" s="135" customFormat="1" x14ac:dyDescent="0.25">
      <c r="A3" s="51"/>
      <c r="B3" s="150"/>
      <c r="C3" s="147"/>
      <c r="D3" s="147"/>
      <c r="E3" s="52"/>
      <c r="F3" s="52"/>
      <c r="G3" s="52"/>
      <c r="H3" s="52"/>
    </row>
    <row r="4" spans="1:8" ht="45" customHeight="1" x14ac:dyDescent="0.3">
      <c r="A4" s="49"/>
      <c r="B4" s="312" t="s">
        <v>421</v>
      </c>
      <c r="C4" s="316"/>
      <c r="D4" s="316"/>
      <c r="E4" s="316"/>
      <c r="F4" s="89"/>
      <c r="G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422</v>
      </c>
      <c r="C6" s="50"/>
      <c r="D6" s="50"/>
      <c r="E6" s="50"/>
      <c r="F6" s="50"/>
      <c r="G6" s="50"/>
    </row>
    <row r="7" spans="1:8" ht="20.100000000000001" customHeight="1" x14ac:dyDescent="0.3">
      <c r="A7" s="51">
        <v>2008</v>
      </c>
      <c r="B7" s="54" t="s">
        <v>194</v>
      </c>
      <c r="C7" s="55"/>
    </row>
    <row r="8" spans="1:8" s="52" customFormat="1" ht="20.100000000000001" customHeight="1" x14ac:dyDescent="0.25">
      <c r="A8" s="51">
        <v>2009</v>
      </c>
      <c r="B8" s="55" t="s">
        <v>172</v>
      </c>
      <c r="C8" s="55"/>
    </row>
    <row r="9" spans="1:8" s="52" customFormat="1" ht="20.100000000000001" customHeight="1" x14ac:dyDescent="0.25">
      <c r="A9" s="51">
        <v>2010</v>
      </c>
      <c r="B9" s="55" t="s">
        <v>178</v>
      </c>
      <c r="C9" s="55"/>
    </row>
    <row r="10" spans="1:8" s="52" customFormat="1" ht="20.100000000000001" customHeight="1" x14ac:dyDescent="0.25">
      <c r="A10" s="51">
        <v>2011</v>
      </c>
      <c r="B10" s="55" t="s">
        <v>178</v>
      </c>
      <c r="C10" s="55"/>
    </row>
    <row r="11" spans="1:8" s="52" customFormat="1" ht="20.100000000000001" customHeight="1" x14ac:dyDescent="0.25">
      <c r="A11" s="51">
        <v>2012</v>
      </c>
      <c r="B11" s="55" t="s">
        <v>178</v>
      </c>
      <c r="C11" s="55"/>
    </row>
    <row r="12" spans="1:8" s="52" customFormat="1" ht="20.100000000000001" customHeight="1" x14ac:dyDescent="0.25">
      <c r="A12" s="51">
        <v>2013</v>
      </c>
      <c r="B12" s="55" t="s">
        <v>192</v>
      </c>
      <c r="C12" s="55"/>
    </row>
    <row r="13" spans="1:8" s="52" customFormat="1" ht="20.100000000000001" customHeight="1" x14ac:dyDescent="0.25">
      <c r="A13" s="51">
        <v>2014</v>
      </c>
      <c r="B13" s="55" t="s">
        <v>190</v>
      </c>
      <c r="C13" s="55"/>
    </row>
    <row r="14" spans="1:8" s="52" customFormat="1" ht="20.100000000000001" customHeight="1" x14ac:dyDescent="0.25">
      <c r="A14" s="51">
        <v>2015</v>
      </c>
      <c r="B14" s="55" t="s">
        <v>190</v>
      </c>
      <c r="C14" s="55"/>
    </row>
    <row r="15" spans="1:8" s="52" customFormat="1" ht="20.100000000000001" customHeight="1" x14ac:dyDescent="0.25">
      <c r="A15" s="51">
        <v>2016</v>
      </c>
      <c r="B15" s="55" t="s">
        <v>192</v>
      </c>
      <c r="C15" s="55"/>
    </row>
    <row r="16" spans="1:8" s="52" customFormat="1" ht="20.100000000000001" customHeight="1" x14ac:dyDescent="0.25">
      <c r="A16" s="51">
        <v>2017</v>
      </c>
      <c r="B16" s="55" t="s">
        <v>178</v>
      </c>
    </row>
    <row r="17" spans="1:4" s="52" customFormat="1" ht="20.100000000000001" customHeight="1" x14ac:dyDescent="0.25">
      <c r="A17" s="51">
        <v>2018</v>
      </c>
      <c r="B17" s="52" t="s">
        <v>178</v>
      </c>
      <c r="C17" s="55"/>
    </row>
    <row r="18" spans="1:4" s="52" customFormat="1" ht="20.100000000000001" customHeight="1" x14ac:dyDescent="0.25">
      <c r="A18" s="51">
        <v>2019</v>
      </c>
      <c r="B18" s="52" t="s">
        <v>178</v>
      </c>
      <c r="C18" s="55"/>
    </row>
    <row r="19" spans="1:4" s="52" customFormat="1" ht="20.100000000000001" customHeight="1" x14ac:dyDescent="0.25">
      <c r="A19" s="51">
        <f>IF(B18&gt;"",MAX(A$4:A18)+1,"")</f>
        <v>2020</v>
      </c>
      <c r="B19" s="55" t="s">
        <v>951</v>
      </c>
      <c r="C19" s="55"/>
      <c r="D19" s="55"/>
    </row>
    <row r="20" spans="1:4" s="52" customFormat="1" ht="20.100000000000001" customHeight="1" x14ac:dyDescent="0.25">
      <c r="A20" s="51">
        <f>IF(B19&gt;"",MAX(A$4:A19)+1,"")</f>
        <v>2021</v>
      </c>
      <c r="B20" s="55" t="s">
        <v>951</v>
      </c>
      <c r="C20" s="55"/>
      <c r="D20" s="55"/>
    </row>
    <row r="21" spans="1:4" s="52" customFormat="1" ht="20.100000000000001" customHeight="1" x14ac:dyDescent="0.25">
      <c r="A21" s="51">
        <f>IF(B20&gt;"",MAX(A$4:A20)+1,"")</f>
        <v>2022</v>
      </c>
      <c r="B21" s="55" t="s">
        <v>320</v>
      </c>
      <c r="C21" s="55"/>
      <c r="D21" s="55"/>
    </row>
    <row r="22" spans="1:4" s="52" customFormat="1" ht="20.100000000000001" customHeight="1" x14ac:dyDescent="0.25">
      <c r="A22" s="51">
        <f>IF(B21&gt;"",MAX(A$4:A21)+1,"")</f>
        <v>2023</v>
      </c>
      <c r="B22" s="55" t="s">
        <v>178</v>
      </c>
      <c r="C22" s="55"/>
      <c r="D22" s="55"/>
    </row>
    <row r="23" spans="1:4" s="52" customFormat="1" ht="20.100000000000001" customHeight="1" x14ac:dyDescent="0.25">
      <c r="A23" s="51">
        <f>IF(B22&gt;"",MAX(A$4:A22)+1,"")</f>
        <v>2024</v>
      </c>
      <c r="B23" s="55" t="s">
        <v>320</v>
      </c>
      <c r="C23" s="55"/>
      <c r="D23" s="55"/>
    </row>
    <row r="24" spans="1:4" s="52" customFormat="1" ht="20.100000000000001" customHeight="1" x14ac:dyDescent="0.25">
      <c r="A24" s="51">
        <f>IF(B23&gt;"",MAX(A$4:A23)+1,"")</f>
        <v>2025</v>
      </c>
      <c r="B24" s="55" t="s">
        <v>320</v>
      </c>
      <c r="C24" s="55"/>
      <c r="D24" s="55"/>
    </row>
    <row r="25" spans="1:4" s="52" customFormat="1" ht="20.100000000000001" customHeight="1" x14ac:dyDescent="0.25">
      <c r="A25" s="51">
        <f>IF(B24&gt;"",MAX(A$4:A24)+1,"")</f>
        <v>2026</v>
      </c>
      <c r="B25" s="55"/>
      <c r="C25" s="55"/>
      <c r="D25" s="55"/>
    </row>
    <row r="26" spans="1:4" s="52" customFormat="1" ht="20.100000000000001" customHeight="1" x14ac:dyDescent="0.25">
      <c r="A26" s="51" t="str">
        <f>IF(B25&gt;"",MAX(A$4:A25)+1,"")</f>
        <v/>
      </c>
      <c r="B26" s="55"/>
      <c r="C26" s="55"/>
      <c r="D26" s="55"/>
    </row>
    <row r="27" spans="1:4" s="52" customFormat="1" ht="20.100000000000001" customHeight="1" x14ac:dyDescent="0.25">
      <c r="A27" s="51" t="str">
        <f>IF(B26&gt;"",MAX(A$4:A26)+1,"")</f>
        <v/>
      </c>
      <c r="B27" s="55"/>
      <c r="C27" s="55"/>
      <c r="D27" s="55"/>
    </row>
    <row r="28" spans="1:4" s="52" customFormat="1" ht="20.100000000000001" customHeight="1" x14ac:dyDescent="0.25">
      <c r="A28" s="51" t="str">
        <f>IF(B27&gt;"",MAX(A$4:A27)+1,"")</f>
        <v/>
      </c>
      <c r="B28" s="55"/>
      <c r="C28" s="55"/>
      <c r="D28" s="55"/>
    </row>
    <row r="29" spans="1:4" s="52" customFormat="1" ht="20.100000000000001" customHeight="1" x14ac:dyDescent="0.25">
      <c r="A29" s="51" t="str">
        <f>IF(B28&gt;"",MAX(A$4:A28)+1,"")</f>
        <v/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IF(B29&gt;"",MAX(A$4:A29)+1,"")</f>
        <v/>
      </c>
      <c r="B30" s="55"/>
      <c r="C30" s="55"/>
      <c r="D30" s="55"/>
    </row>
    <row r="31" spans="1:4" s="52" customFormat="1" ht="20.100000000000001" customHeight="1" x14ac:dyDescent="0.25">
      <c r="A31" s="51" t="str">
        <f>IF(B30&gt;"",MAX(A$4:A30)+1,"")</f>
        <v/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IF(B31&gt;"",MAX(A$4:A31)+1,"")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IF(B32&gt;"",MAX(A$4:A32)+1,"")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IF(B33&gt;"",MAX(A$4:A33)+1,"")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IF(B34&gt;"",MAX(A$4:A34)+1,"")</f>
        <v/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IF(B35&gt;"",MAX(A$4:A35)+1,"")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IF(B36&gt;"",MAX(A$4:A36)+1,"")</f>
        <v/>
      </c>
      <c r="B37" s="55"/>
      <c r="C37" s="55"/>
      <c r="D37" s="55"/>
    </row>
    <row r="38" spans="1:4" s="52" customFormat="1" ht="20.100000000000001" customHeight="1" x14ac:dyDescent="0.25">
      <c r="A38" s="51"/>
      <c r="B38" s="55"/>
      <c r="C38" s="55"/>
    </row>
    <row r="39" spans="1:4" s="52" customFormat="1" ht="20.100000000000001" customHeight="1" x14ac:dyDescent="0.25">
      <c r="A39" s="51"/>
      <c r="B39" s="55"/>
      <c r="C39" s="55"/>
    </row>
    <row r="40" spans="1:4" s="52" customFormat="1" ht="20.100000000000001" customHeight="1" x14ac:dyDescent="0.25">
      <c r="A40" s="51"/>
      <c r="B40" s="55"/>
      <c r="C40" s="55"/>
    </row>
    <row r="41" spans="1:4" s="52" customFormat="1" ht="20.100000000000001" customHeight="1" x14ac:dyDescent="0.25">
      <c r="A41" s="51"/>
      <c r="B41" s="55"/>
      <c r="C41" s="55"/>
    </row>
    <row r="42" spans="1:4" s="52" customFormat="1" ht="20.100000000000001" customHeight="1" x14ac:dyDescent="0.25">
      <c r="A42" s="51"/>
      <c r="B42" s="55"/>
      <c r="C42" s="55"/>
    </row>
    <row r="43" spans="1:4" s="52" customFormat="1" ht="20.100000000000001" customHeight="1" x14ac:dyDescent="0.25">
      <c r="A43" s="51"/>
      <c r="B43" s="55"/>
      <c r="C43" s="55"/>
    </row>
    <row r="44" spans="1:4" s="52" customFormat="1" ht="20.100000000000001" customHeight="1" x14ac:dyDescent="0.25">
      <c r="A44" s="51"/>
      <c r="B44" s="55"/>
      <c r="C44" s="55"/>
    </row>
    <row r="45" spans="1:4" s="52" customFormat="1" ht="20.100000000000001" customHeight="1" x14ac:dyDescent="0.25">
      <c r="A45" s="51"/>
      <c r="B45" s="55"/>
      <c r="C45" s="55"/>
    </row>
    <row r="46" spans="1:4" s="52" customFormat="1" ht="20.100000000000001" customHeight="1" x14ac:dyDescent="0.25">
      <c r="A46" s="51"/>
      <c r="B46" s="55"/>
      <c r="C46" s="55"/>
    </row>
    <row r="47" spans="1:4" s="52" customFormat="1" ht="20.100000000000001" customHeight="1" x14ac:dyDescent="0.25">
      <c r="A47" s="51"/>
      <c r="B47" s="55"/>
      <c r="C47" s="55"/>
    </row>
    <row r="48" spans="1:4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3" customFormat="1" ht="20.100000000000001" customHeight="1" x14ac:dyDescent="0.25">
      <c r="A52" s="51"/>
      <c r="B52" s="54"/>
      <c r="C52" s="54"/>
    </row>
    <row r="53" spans="1:3" s="53" customFormat="1" ht="20.100000000000001" customHeight="1" x14ac:dyDescent="0.25">
      <c r="A53" s="51"/>
      <c r="B53" s="54"/>
      <c r="C53" s="54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</sheetData>
  <mergeCells count="1">
    <mergeCell ref="B4:E4"/>
  </mergeCells>
  <hyperlinks>
    <hyperlink ref="C1" location="'Competitions Dashboard'!A1" display=" COMPETITIONS DASHBOARD" xr:uid="{32889D03-5095-4E52-B33C-BE50B390F99E}"/>
    <hyperlink ref="D1" location="'Statistics Overview'!A1" display="STATISTICS OVERVIEW" xr:uid="{7FD418C4-E6D8-41AE-80E0-9D64F391EA11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  <colBreaks count="1" manualBreakCount="1">
    <brk id="4" min="3" max="36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F07DC-AAC2-4F4A-9F6F-B5A75EE74A19}">
  <sheetPr>
    <pageSetUpPr fitToPage="1"/>
  </sheetPr>
  <dimension ref="A1:H92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34" customFormat="1" ht="13.5" x14ac:dyDescent="0.25">
      <c r="A2" s="129"/>
      <c r="B2" s="130"/>
      <c r="C2" s="130"/>
      <c r="D2" s="130"/>
      <c r="E2" s="130"/>
      <c r="F2" s="130"/>
      <c r="G2" s="130"/>
      <c r="H2" s="130"/>
    </row>
    <row r="3" spans="1:8" s="135" customFormat="1" x14ac:dyDescent="0.25">
      <c r="A3" s="51"/>
      <c r="B3" s="150"/>
      <c r="C3" s="147"/>
      <c r="D3" s="147"/>
      <c r="E3" s="52"/>
      <c r="F3" s="52"/>
      <c r="G3" s="52"/>
      <c r="H3" s="52"/>
    </row>
    <row r="4" spans="1:8" ht="45" customHeight="1" x14ac:dyDescent="0.3">
      <c r="A4" s="49"/>
      <c r="B4" s="312" t="s">
        <v>423</v>
      </c>
      <c r="C4" s="316"/>
      <c r="D4" s="316"/>
      <c r="E4" s="89"/>
      <c r="F4" s="89"/>
      <c r="G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422</v>
      </c>
      <c r="C6" s="50"/>
      <c r="D6" s="50"/>
      <c r="E6" s="50"/>
      <c r="F6" s="50"/>
      <c r="G6" s="50"/>
    </row>
    <row r="7" spans="1:8" ht="20.100000000000001" customHeight="1" x14ac:dyDescent="0.3">
      <c r="A7" s="51">
        <v>2015</v>
      </c>
      <c r="B7" s="54" t="s">
        <v>176</v>
      </c>
      <c r="C7" s="55"/>
    </row>
    <row r="8" spans="1:8" s="52" customFormat="1" ht="20.100000000000001" customHeight="1" x14ac:dyDescent="0.25">
      <c r="A8" s="51">
        <v>2016</v>
      </c>
      <c r="B8" s="55" t="s">
        <v>194</v>
      </c>
      <c r="C8" s="55"/>
    </row>
    <row r="9" spans="1:8" s="52" customFormat="1" ht="20.100000000000001" customHeight="1" x14ac:dyDescent="0.25">
      <c r="A9" s="51">
        <v>2017</v>
      </c>
      <c r="B9" s="55" t="s">
        <v>194</v>
      </c>
      <c r="C9" s="55"/>
    </row>
    <row r="10" spans="1:8" s="52" customFormat="1" ht="20.100000000000001" customHeight="1" x14ac:dyDescent="0.25">
      <c r="A10" s="51">
        <v>2018</v>
      </c>
      <c r="B10" s="55" t="s">
        <v>172</v>
      </c>
      <c r="C10" s="55"/>
    </row>
    <row r="11" spans="1:8" s="52" customFormat="1" ht="20.100000000000001" customHeight="1" x14ac:dyDescent="0.25">
      <c r="A11" s="51">
        <v>2019</v>
      </c>
      <c r="B11" s="55" t="s">
        <v>172</v>
      </c>
      <c r="C11" s="55"/>
    </row>
    <row r="12" spans="1:8" s="52" customFormat="1" ht="20.100000000000001" customHeight="1" x14ac:dyDescent="0.25">
      <c r="A12" s="51">
        <f>IF(B11&gt;"",MAX(A$4:A11)+1,"")</f>
        <v>2020</v>
      </c>
      <c r="B12" s="55" t="s">
        <v>951</v>
      </c>
      <c r="C12" s="55"/>
      <c r="D12" s="55"/>
    </row>
    <row r="13" spans="1:8" s="52" customFormat="1" ht="20.100000000000001" customHeight="1" x14ac:dyDescent="0.25">
      <c r="A13" s="51">
        <f>IF(B12&gt;"",MAX(A$4:A12)+1,"")</f>
        <v>2021</v>
      </c>
      <c r="B13" s="55" t="s">
        <v>951</v>
      </c>
      <c r="C13" s="55"/>
      <c r="D13" s="55"/>
    </row>
    <row r="14" spans="1:8" s="52" customFormat="1" ht="20.100000000000001" customHeight="1" x14ac:dyDescent="0.25">
      <c r="A14" s="51">
        <f>IF(B13&gt;"",MAX(A$4:A13)+1,"")</f>
        <v>2022</v>
      </c>
      <c r="B14" s="55" t="s">
        <v>320</v>
      </c>
      <c r="C14" s="55"/>
      <c r="D14" s="55"/>
    </row>
    <row r="15" spans="1:8" s="52" customFormat="1" ht="20.100000000000001" customHeight="1" x14ac:dyDescent="0.25">
      <c r="A15" s="51">
        <f>IF(B14&gt;"",MAX(A$4:A14)+1,"")</f>
        <v>2023</v>
      </c>
      <c r="B15" s="55" t="s">
        <v>320</v>
      </c>
      <c r="C15" s="55"/>
      <c r="D15" s="55"/>
    </row>
    <row r="16" spans="1:8" s="52" customFormat="1" ht="20.100000000000001" customHeight="1" x14ac:dyDescent="0.25">
      <c r="A16" s="51">
        <f>IF(B15&gt;"",MAX(A$4:A15)+1,"")</f>
        <v>2024</v>
      </c>
      <c r="B16" s="55" t="s">
        <v>320</v>
      </c>
      <c r="C16" s="55"/>
      <c r="D16" s="55"/>
    </row>
    <row r="17" spans="1:4" s="52" customFormat="1" ht="20.100000000000001" customHeight="1" x14ac:dyDescent="0.25">
      <c r="A17" s="51">
        <f>IF(B16&gt;"",MAX(A$4:A16)+1,"")</f>
        <v>2025</v>
      </c>
      <c r="B17" s="55" t="s">
        <v>320</v>
      </c>
      <c r="C17" s="55"/>
      <c r="D17" s="55"/>
    </row>
    <row r="18" spans="1:4" s="52" customFormat="1" ht="20.100000000000001" customHeight="1" x14ac:dyDescent="0.25">
      <c r="A18" s="51">
        <f>IF(B17&gt;"",MAX(A$4:A17)+1,"")</f>
        <v>2026</v>
      </c>
      <c r="B18" s="55"/>
      <c r="C18" s="55"/>
      <c r="D18" s="55"/>
    </row>
    <row r="19" spans="1:4" s="52" customFormat="1" ht="20.100000000000001" customHeight="1" x14ac:dyDescent="0.25">
      <c r="A19" s="51" t="str">
        <f>IF(B18&gt;"",MAX(A$4:A18)+1,"")</f>
        <v/>
      </c>
      <c r="B19" s="55"/>
      <c r="C19" s="55"/>
      <c r="D19" s="55"/>
    </row>
    <row r="20" spans="1:4" s="52" customFormat="1" ht="20.100000000000001" customHeight="1" x14ac:dyDescent="0.25">
      <c r="A20" s="51" t="str">
        <f>IF(B19&gt;"",MAX(A$4:A19)+1,"")</f>
        <v/>
      </c>
      <c r="B20" s="55"/>
      <c r="C20" s="55"/>
      <c r="D20" s="55"/>
    </row>
    <row r="21" spans="1:4" s="52" customFormat="1" ht="20.100000000000001" customHeight="1" x14ac:dyDescent="0.25">
      <c r="A21" s="51" t="str">
        <f>IF(B20&gt;"",MAX(A$4:A20)+1,"")</f>
        <v/>
      </c>
      <c r="B21" s="55"/>
      <c r="C21" s="55"/>
      <c r="D21" s="55"/>
    </row>
    <row r="22" spans="1:4" s="52" customFormat="1" ht="20.100000000000001" customHeight="1" x14ac:dyDescent="0.25">
      <c r="A22" s="51" t="str">
        <f>IF(B21&gt;"",MAX(A$4:A21)+1,"")</f>
        <v/>
      </c>
      <c r="B22" s="55"/>
      <c r="C22" s="55"/>
      <c r="D22" s="55"/>
    </row>
    <row r="23" spans="1:4" s="52" customFormat="1" ht="20.100000000000001" customHeight="1" x14ac:dyDescent="0.25">
      <c r="A23" s="51" t="str">
        <f>IF(B22&gt;"",MAX(A$4:A22)+1,"")</f>
        <v/>
      </c>
      <c r="B23" s="55"/>
      <c r="C23" s="55"/>
      <c r="D23" s="55"/>
    </row>
    <row r="24" spans="1:4" s="52" customFormat="1" ht="20.100000000000001" customHeight="1" x14ac:dyDescent="0.25">
      <c r="A24" s="51" t="str">
        <f>IF(B23&gt;"",MAX(A$4:A23)+1,"")</f>
        <v/>
      </c>
      <c r="B24" s="55"/>
      <c r="C24" s="55"/>
      <c r="D24" s="55"/>
    </row>
    <row r="25" spans="1:4" s="52" customFormat="1" ht="20.100000000000001" customHeight="1" x14ac:dyDescent="0.25">
      <c r="A25" s="51" t="str">
        <f>IF(B24&gt;"",MAX(A$4:A24)+1,"")</f>
        <v/>
      </c>
      <c r="B25" s="55"/>
      <c r="C25" s="55"/>
      <c r="D25" s="55"/>
    </row>
    <row r="26" spans="1:4" s="52" customFormat="1" ht="20.100000000000001" customHeight="1" x14ac:dyDescent="0.25">
      <c r="A26" s="51" t="str">
        <f>IF(B25&gt;"",MAX(A$4:A25)+1,"")</f>
        <v/>
      </c>
      <c r="B26" s="55"/>
      <c r="C26" s="55"/>
      <c r="D26" s="55"/>
    </row>
    <row r="27" spans="1:4" s="52" customFormat="1" ht="20.100000000000001" customHeight="1" x14ac:dyDescent="0.25">
      <c r="A27" s="51" t="str">
        <f>IF(B26&gt;"",MAX(A$4:A26)+1,"")</f>
        <v/>
      </c>
      <c r="B27" s="55"/>
      <c r="C27" s="55"/>
      <c r="D27" s="55"/>
    </row>
    <row r="28" spans="1:4" s="52" customFormat="1" ht="20.100000000000001" customHeight="1" x14ac:dyDescent="0.25">
      <c r="A28" s="51" t="str">
        <f>IF(B27&gt;"",MAX(A$4:A27)+1,"")</f>
        <v/>
      </c>
      <c r="B28" s="55"/>
      <c r="C28" s="55"/>
      <c r="D28" s="55"/>
    </row>
    <row r="29" spans="1:4" s="52" customFormat="1" ht="20.100000000000001" customHeight="1" x14ac:dyDescent="0.25">
      <c r="A29" s="51" t="str">
        <f>IF(B28&gt;"",MAX(A$4:A28)+1,"")</f>
        <v/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IF(B29&gt;"",MAX(A$4:A29)+1,"")</f>
        <v/>
      </c>
      <c r="B30" s="55"/>
      <c r="C30" s="55"/>
      <c r="D30" s="55"/>
    </row>
    <row r="31" spans="1:4" s="52" customFormat="1" ht="20.100000000000001" customHeight="1" x14ac:dyDescent="0.25">
      <c r="A31" s="51"/>
      <c r="C31" s="55"/>
    </row>
    <row r="32" spans="1:4" s="52" customFormat="1" ht="20.100000000000001" customHeight="1" x14ac:dyDescent="0.25">
      <c r="A32" s="51"/>
      <c r="B32" s="55"/>
      <c r="C32" s="55"/>
    </row>
    <row r="33" spans="1:3" s="52" customFormat="1" ht="20.100000000000001" customHeight="1" x14ac:dyDescent="0.25">
      <c r="A33" s="51"/>
      <c r="B33" s="55"/>
      <c r="C33" s="55"/>
    </row>
    <row r="34" spans="1:3" s="52" customFormat="1" ht="20.100000000000001" customHeight="1" x14ac:dyDescent="0.25">
      <c r="A34" s="51"/>
      <c r="B34" s="55"/>
      <c r="C34" s="55"/>
    </row>
    <row r="35" spans="1:3" s="52" customFormat="1" ht="20.100000000000001" customHeight="1" x14ac:dyDescent="0.25">
      <c r="A35" s="51"/>
      <c r="B35" s="55"/>
      <c r="C35" s="55"/>
    </row>
    <row r="36" spans="1:3" s="52" customFormat="1" ht="20.100000000000001" customHeight="1" x14ac:dyDescent="0.25">
      <c r="A36" s="51"/>
      <c r="B36" s="55"/>
      <c r="C36" s="55"/>
    </row>
    <row r="37" spans="1:3" s="52" customFormat="1" ht="20.100000000000001" customHeight="1" x14ac:dyDescent="0.25">
      <c r="A37" s="51"/>
      <c r="B37" s="55"/>
      <c r="C37" s="55"/>
    </row>
    <row r="38" spans="1:3" s="52" customFormat="1" ht="20.100000000000001" customHeight="1" x14ac:dyDescent="0.25">
      <c r="A38" s="51"/>
      <c r="B38" s="55"/>
      <c r="C38" s="55"/>
    </row>
    <row r="39" spans="1:3" s="52" customFormat="1" ht="20.100000000000001" customHeight="1" x14ac:dyDescent="0.25">
      <c r="A39" s="51"/>
      <c r="B39" s="55"/>
      <c r="C39" s="55"/>
    </row>
    <row r="40" spans="1:3" s="52" customFormat="1" ht="20.100000000000001" customHeight="1" x14ac:dyDescent="0.25">
      <c r="A40" s="51"/>
      <c r="B40" s="55"/>
      <c r="C40" s="55"/>
    </row>
    <row r="41" spans="1:3" s="52" customFormat="1" ht="20.100000000000001" customHeight="1" x14ac:dyDescent="0.25">
      <c r="A41" s="51"/>
      <c r="B41" s="55"/>
      <c r="C41" s="55"/>
    </row>
    <row r="42" spans="1:3" s="52" customFormat="1" ht="20.100000000000001" customHeight="1" x14ac:dyDescent="0.25">
      <c r="A42" s="51"/>
      <c r="B42" s="55"/>
      <c r="C42" s="55"/>
    </row>
    <row r="43" spans="1:3" s="52" customFormat="1" ht="20.100000000000001" customHeight="1" x14ac:dyDescent="0.25">
      <c r="A43" s="51"/>
      <c r="B43" s="55"/>
      <c r="C43" s="55"/>
    </row>
    <row r="44" spans="1:3" s="52" customFormat="1" ht="20.100000000000001" customHeight="1" x14ac:dyDescent="0.25">
      <c r="A44" s="51"/>
      <c r="B44" s="55"/>
      <c r="C44" s="55"/>
    </row>
    <row r="45" spans="1:3" s="52" customFormat="1" ht="20.100000000000001" customHeight="1" x14ac:dyDescent="0.25">
      <c r="A45" s="51"/>
      <c r="B45" s="55"/>
      <c r="C45" s="55"/>
    </row>
    <row r="46" spans="1:3" s="52" customFormat="1" ht="20.100000000000001" customHeight="1" x14ac:dyDescent="0.25">
      <c r="A46" s="51"/>
      <c r="B46" s="55"/>
      <c r="C46" s="55"/>
    </row>
    <row r="47" spans="1:3" s="52" customFormat="1" ht="20.100000000000001" customHeight="1" x14ac:dyDescent="0.25">
      <c r="A47" s="51"/>
      <c r="B47" s="55"/>
      <c r="C47" s="55"/>
    </row>
    <row r="48" spans="1:3" s="52" customFormat="1" ht="20.100000000000001" customHeight="1" x14ac:dyDescent="0.25">
      <c r="A48" s="51"/>
      <c r="B48" s="55"/>
      <c r="C48" s="55"/>
    </row>
    <row r="49" spans="1:3" s="52" customFormat="1" ht="20.100000000000001" customHeight="1" x14ac:dyDescent="0.25">
      <c r="A49" s="51"/>
      <c r="B49" s="55"/>
      <c r="C49" s="55"/>
    </row>
    <row r="50" spans="1:3" s="52" customFormat="1" ht="20.100000000000001" customHeight="1" x14ac:dyDescent="0.25">
      <c r="A50" s="51"/>
      <c r="B50" s="55"/>
      <c r="C50" s="55"/>
    </row>
    <row r="51" spans="1:3" s="52" customFormat="1" ht="20.100000000000001" customHeight="1" x14ac:dyDescent="0.25">
      <c r="A51" s="51"/>
      <c r="B51" s="55"/>
      <c r="C51" s="55"/>
    </row>
    <row r="52" spans="1:3" s="53" customFormat="1" ht="20.100000000000001" customHeight="1" x14ac:dyDescent="0.25">
      <c r="A52" s="51"/>
      <c r="B52" s="54"/>
      <c r="C52" s="54"/>
    </row>
    <row r="53" spans="1:3" s="53" customFormat="1" ht="20.100000000000001" customHeight="1" x14ac:dyDescent="0.25">
      <c r="A53" s="51"/>
      <c r="B53" s="54"/>
      <c r="C53" s="54"/>
    </row>
    <row r="54" spans="1:3" s="52" customFormat="1" ht="20.100000000000001" customHeight="1" x14ac:dyDescent="0.25">
      <c r="A54" s="51"/>
      <c r="B54" s="55"/>
      <c r="C54" s="55"/>
    </row>
    <row r="55" spans="1:3" s="52" customFormat="1" ht="20.100000000000001" customHeight="1" x14ac:dyDescent="0.25">
      <c r="A55" s="51"/>
      <c r="B55" s="55"/>
      <c r="C55" s="55"/>
    </row>
    <row r="56" spans="1:3" s="52" customFormat="1" ht="20.100000000000001" customHeight="1" x14ac:dyDescent="0.25">
      <c r="A56" s="51"/>
      <c r="B56" s="55"/>
      <c r="C56" s="55"/>
    </row>
    <row r="57" spans="1:3" s="52" customFormat="1" ht="20.100000000000001" customHeight="1" x14ac:dyDescent="0.25">
      <c r="A57" s="51"/>
      <c r="B57" s="55"/>
      <c r="C57" s="55"/>
    </row>
    <row r="58" spans="1:3" s="52" customFormat="1" ht="20.100000000000001" customHeight="1" x14ac:dyDescent="0.25">
      <c r="A58" s="51"/>
      <c r="B58" s="55"/>
      <c r="C58" s="55"/>
    </row>
    <row r="59" spans="1:3" s="52" customFormat="1" ht="20.100000000000001" customHeight="1" x14ac:dyDescent="0.25">
      <c r="A59" s="51"/>
      <c r="B59" s="55"/>
      <c r="C59" s="55"/>
    </row>
    <row r="60" spans="1:3" s="52" customFormat="1" ht="20.100000000000001" customHeight="1" x14ac:dyDescent="0.25">
      <c r="A60" s="51"/>
      <c r="B60" s="55"/>
      <c r="C60" s="55"/>
    </row>
    <row r="61" spans="1:3" s="52" customFormat="1" ht="20.100000000000001" customHeight="1" x14ac:dyDescent="0.25">
      <c r="A61" s="51"/>
      <c r="B61" s="55"/>
      <c r="C61" s="55"/>
    </row>
    <row r="62" spans="1:3" s="52" customFormat="1" ht="20.100000000000001" customHeight="1" x14ac:dyDescent="0.25">
      <c r="A62" s="51"/>
      <c r="B62" s="55"/>
      <c r="C62" s="55"/>
    </row>
    <row r="63" spans="1:3" s="52" customFormat="1" ht="20.100000000000001" customHeight="1" x14ac:dyDescent="0.25">
      <c r="A63" s="51"/>
      <c r="B63" s="55"/>
      <c r="C63" s="55"/>
    </row>
    <row r="64" spans="1:3" s="52" customFormat="1" ht="20.100000000000001" customHeight="1" x14ac:dyDescent="0.25">
      <c r="A64" s="51"/>
      <c r="B64" s="55"/>
      <c r="C64" s="55"/>
    </row>
    <row r="65" spans="1:3" s="52" customFormat="1" ht="20.100000000000001" customHeight="1" x14ac:dyDescent="0.25">
      <c r="A65" s="51"/>
      <c r="B65" s="55"/>
      <c r="C65" s="55"/>
    </row>
    <row r="66" spans="1:3" s="52" customFormat="1" ht="20.100000000000001" customHeight="1" x14ac:dyDescent="0.25">
      <c r="A66" s="51"/>
      <c r="B66" s="55"/>
      <c r="C66" s="55"/>
    </row>
    <row r="67" spans="1:3" s="52" customFormat="1" ht="20.100000000000001" customHeight="1" x14ac:dyDescent="0.25">
      <c r="A67" s="51"/>
      <c r="B67" s="55"/>
      <c r="C67" s="55"/>
    </row>
    <row r="68" spans="1:3" s="52" customFormat="1" ht="20.100000000000001" customHeight="1" x14ac:dyDescent="0.25">
      <c r="A68" s="51"/>
      <c r="B68" s="55"/>
      <c r="C68" s="55"/>
    </row>
    <row r="69" spans="1:3" s="52" customFormat="1" ht="20.100000000000001" customHeight="1" x14ac:dyDescent="0.25">
      <c r="A69" s="51"/>
      <c r="B69" s="55"/>
      <c r="C69" s="55"/>
    </row>
    <row r="70" spans="1:3" s="52" customFormat="1" ht="20.100000000000001" customHeight="1" x14ac:dyDescent="0.25">
      <c r="A70" s="51"/>
      <c r="B70" s="55"/>
      <c r="C70" s="55"/>
    </row>
    <row r="71" spans="1:3" s="52" customFormat="1" ht="20.100000000000001" customHeight="1" x14ac:dyDescent="0.25">
      <c r="A71" s="51"/>
      <c r="B71" s="55"/>
      <c r="C71" s="55"/>
    </row>
    <row r="72" spans="1:3" s="52" customFormat="1" ht="20.100000000000001" customHeight="1" x14ac:dyDescent="0.25">
      <c r="A72" s="51"/>
      <c r="B72" s="55"/>
      <c r="C72" s="55"/>
    </row>
    <row r="73" spans="1:3" s="52" customFormat="1" ht="20.100000000000001" customHeight="1" x14ac:dyDescent="0.25">
      <c r="A73" s="51"/>
      <c r="B73" s="55"/>
      <c r="C73" s="55"/>
    </row>
    <row r="74" spans="1:3" s="52" customFormat="1" ht="20.100000000000001" customHeight="1" x14ac:dyDescent="0.25">
      <c r="A74" s="51"/>
      <c r="B74" s="55"/>
      <c r="C74" s="55"/>
    </row>
    <row r="75" spans="1:3" s="52" customFormat="1" ht="20.100000000000001" customHeight="1" x14ac:dyDescent="0.25">
      <c r="A75" s="51"/>
      <c r="B75" s="55"/>
      <c r="C75" s="55"/>
    </row>
    <row r="76" spans="1:3" s="52" customFormat="1" ht="20.100000000000001" customHeight="1" x14ac:dyDescent="0.25">
      <c r="A76" s="51"/>
      <c r="B76" s="55"/>
      <c r="C76" s="55"/>
    </row>
    <row r="77" spans="1:3" s="52" customFormat="1" ht="20.100000000000001" customHeight="1" x14ac:dyDescent="0.25">
      <c r="A77" s="51"/>
      <c r="B77" s="55"/>
      <c r="C77" s="55"/>
    </row>
    <row r="78" spans="1:3" s="52" customFormat="1" ht="20.100000000000001" customHeight="1" x14ac:dyDescent="0.25">
      <c r="A78" s="51"/>
      <c r="B78" s="55"/>
      <c r="C78" s="55"/>
    </row>
    <row r="79" spans="1:3" s="52" customFormat="1" ht="20.100000000000001" customHeight="1" x14ac:dyDescent="0.25">
      <c r="A79" s="51"/>
      <c r="B79" s="55"/>
      <c r="C79" s="55"/>
    </row>
    <row r="80" spans="1:3" s="52" customFormat="1" ht="20.100000000000001" customHeight="1" x14ac:dyDescent="0.25">
      <c r="A80" s="51"/>
      <c r="B80" s="55"/>
      <c r="C80" s="55"/>
    </row>
    <row r="81" spans="1:3" s="52" customFormat="1" ht="20.100000000000001" customHeight="1" x14ac:dyDescent="0.25">
      <c r="A81" s="51"/>
      <c r="B81" s="55"/>
      <c r="C81" s="55"/>
    </row>
    <row r="82" spans="1:3" s="52" customFormat="1" ht="20.100000000000001" customHeight="1" x14ac:dyDescent="0.25">
      <c r="A82" s="51"/>
      <c r="B82" s="55"/>
      <c r="C82" s="55"/>
    </row>
    <row r="83" spans="1:3" s="52" customFormat="1" ht="20.100000000000001" customHeight="1" x14ac:dyDescent="0.25">
      <c r="A83" s="51"/>
      <c r="B83" s="55"/>
      <c r="C83" s="55"/>
    </row>
    <row r="84" spans="1:3" s="52" customFormat="1" ht="20.100000000000001" customHeight="1" x14ac:dyDescent="0.25">
      <c r="A84" s="51"/>
      <c r="B84" s="55"/>
      <c r="C84" s="55"/>
    </row>
    <row r="85" spans="1:3" s="52" customFormat="1" ht="20.100000000000001" customHeight="1" x14ac:dyDescent="0.25">
      <c r="A85" s="51"/>
      <c r="B85" s="55"/>
      <c r="C85" s="55"/>
    </row>
    <row r="86" spans="1:3" s="52" customFormat="1" ht="20.100000000000001" customHeight="1" x14ac:dyDescent="0.25">
      <c r="A86" s="51"/>
      <c r="B86" s="55"/>
      <c r="C86" s="55"/>
    </row>
    <row r="87" spans="1:3" s="52" customFormat="1" ht="20.100000000000001" customHeight="1" x14ac:dyDescent="0.25">
      <c r="A87" s="51"/>
      <c r="B87" s="55"/>
      <c r="C87" s="55"/>
    </row>
    <row r="88" spans="1:3" s="52" customFormat="1" ht="20.100000000000001" customHeight="1" x14ac:dyDescent="0.25">
      <c r="A88" s="51"/>
      <c r="B88" s="55"/>
      <c r="C88" s="55"/>
    </row>
    <row r="89" spans="1:3" s="52" customFormat="1" ht="20.100000000000001" customHeight="1" x14ac:dyDescent="0.25">
      <c r="A89" s="51"/>
      <c r="B89" s="55"/>
      <c r="C89" s="55"/>
    </row>
    <row r="90" spans="1:3" s="52" customFormat="1" ht="20.100000000000001" customHeight="1" x14ac:dyDescent="0.25">
      <c r="A90" s="51"/>
      <c r="B90" s="55"/>
      <c r="C90" s="55"/>
    </row>
    <row r="91" spans="1:3" s="52" customFormat="1" ht="20.100000000000001" customHeight="1" x14ac:dyDescent="0.25">
      <c r="A91" s="51"/>
      <c r="B91" s="55"/>
      <c r="C91" s="55"/>
    </row>
    <row r="92" spans="1:3" s="52" customFormat="1" ht="20.100000000000001" customHeight="1" x14ac:dyDescent="0.25">
      <c r="A92" s="51"/>
      <c r="B92" s="55"/>
      <c r="C92" s="55"/>
    </row>
  </sheetData>
  <mergeCells count="1">
    <mergeCell ref="B4:D4"/>
  </mergeCells>
  <hyperlinks>
    <hyperlink ref="C1" location="'Competitions Dashboard'!A1" display=" COMPETITIONS DASHBOARD" xr:uid="{BC8BF908-1079-4923-B829-22A69D717B25}"/>
    <hyperlink ref="D1" location="'Statistics Overview'!A1" display="STATISTICS OVERVIEW" xr:uid="{974FC129-9830-4780-BEA6-19502B68A1DE}"/>
  </hyperlinks>
  <pageMargins left="0.7" right="0.7" top="0.75" bottom="0.75" header="0.3" footer="0.3"/>
  <pageSetup paperSize="9" scale="86" fitToHeight="0" orientation="portrait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D39B0-924A-415F-9CAA-844217C05AE2}">
  <sheetPr>
    <pageSetUpPr fitToPage="1"/>
  </sheetPr>
  <dimension ref="A1:H109"/>
  <sheetViews>
    <sheetView showGridLines="0" zoomScaleNormal="100" workbookViewId="0">
      <pane xSplit="1" ySplit="6" topLeftCell="B48" activePane="bottomRight" state="frozen"/>
      <selection activeCell="C1" sqref="C1"/>
      <selection pane="topRight" activeCell="C1" sqref="C1"/>
      <selection pane="bottomLeft" activeCell="C1" sqref="C1"/>
      <selection pane="bottomRight" activeCell="B57" sqref="B57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15.5703125" style="107" customWidth="1"/>
    <col min="6" max="6" width="10.5703125" style="48" customWidth="1"/>
    <col min="7" max="7" width="30.5703125" style="48" customWidth="1"/>
    <col min="8" max="16384" width="9.140625" style="48"/>
  </cols>
  <sheetData>
    <row r="1" spans="1:8" ht="15" customHeight="1" x14ac:dyDescent="0.3">
      <c r="A1" s="129"/>
      <c r="B1" s="126"/>
      <c r="C1" s="124" t="s">
        <v>128</v>
      </c>
      <c r="D1" s="319" t="s">
        <v>0</v>
      </c>
      <c r="E1" s="319"/>
      <c r="F1" s="319"/>
      <c r="G1" s="126"/>
    </row>
    <row r="2" spans="1:8" s="128" customFormat="1" ht="9.9499999999999993" customHeight="1" x14ac:dyDescent="0.3">
      <c r="A2" s="129"/>
      <c r="B2" s="151"/>
      <c r="C2" s="151"/>
      <c r="D2" s="152"/>
      <c r="E2" s="48"/>
      <c r="F2" s="48"/>
      <c r="G2" s="48"/>
      <c r="H2" s="48"/>
    </row>
    <row r="3" spans="1:8" s="135" customFormat="1" x14ac:dyDescent="0.25">
      <c r="A3" s="51"/>
      <c r="B3" s="150"/>
      <c r="C3" s="147"/>
      <c r="D3" s="147"/>
      <c r="E3" s="52"/>
      <c r="F3" s="52"/>
      <c r="G3" s="52"/>
      <c r="H3" s="52"/>
    </row>
    <row r="4" spans="1:8" ht="45" customHeight="1" x14ac:dyDescent="0.3">
      <c r="A4" s="49"/>
      <c r="B4" s="312" t="s">
        <v>424</v>
      </c>
      <c r="C4" s="316"/>
      <c r="D4" s="316"/>
      <c r="E4" s="110"/>
      <c r="F4" s="89"/>
      <c r="G4" s="89"/>
    </row>
    <row r="5" spans="1:8" ht="9.9499999999999993" customHeight="1" x14ac:dyDescent="0.3">
      <c r="A5" s="49"/>
      <c r="D5" s="47"/>
      <c r="E5" s="48"/>
    </row>
    <row r="6" spans="1:8" x14ac:dyDescent="0.3">
      <c r="A6" s="105"/>
      <c r="B6" s="94" t="s">
        <v>425</v>
      </c>
      <c r="C6" s="94" t="s">
        <v>426</v>
      </c>
      <c r="D6" s="108" t="s">
        <v>427</v>
      </c>
      <c r="E6" s="111" t="s">
        <v>428</v>
      </c>
      <c r="F6" s="50"/>
      <c r="G6" s="50"/>
    </row>
    <row r="7" spans="1:8" ht="20.100000000000001" customHeight="1" x14ac:dyDescent="0.3">
      <c r="A7" s="51">
        <v>1984</v>
      </c>
      <c r="B7" s="54" t="s">
        <v>429</v>
      </c>
      <c r="C7" s="55" t="s">
        <v>237</v>
      </c>
      <c r="D7" s="198" t="s">
        <v>415</v>
      </c>
      <c r="E7" s="198" t="s">
        <v>415</v>
      </c>
    </row>
    <row r="8" spans="1:8" s="52" customFormat="1" ht="20.100000000000001" customHeight="1" x14ac:dyDescent="0.25">
      <c r="A8" s="51">
        <v>1985</v>
      </c>
      <c r="B8" s="54" t="s">
        <v>430</v>
      </c>
      <c r="C8" s="55" t="s">
        <v>194</v>
      </c>
      <c r="D8" s="107">
        <v>19</v>
      </c>
      <c r="E8" s="198" t="s">
        <v>415</v>
      </c>
    </row>
    <row r="9" spans="1:8" s="52" customFormat="1" ht="20.100000000000001" customHeight="1" x14ac:dyDescent="0.25">
      <c r="A9" s="51">
        <v>1986</v>
      </c>
      <c r="B9" s="54" t="s">
        <v>415</v>
      </c>
      <c r="C9" s="55"/>
      <c r="D9" s="198" t="s">
        <v>415</v>
      </c>
      <c r="E9" s="198" t="s">
        <v>415</v>
      </c>
    </row>
    <row r="10" spans="1:8" s="52" customFormat="1" ht="20.100000000000001" customHeight="1" x14ac:dyDescent="0.25">
      <c r="A10" s="51">
        <v>1987</v>
      </c>
      <c r="B10" s="54" t="s">
        <v>431</v>
      </c>
      <c r="C10" s="55" t="s">
        <v>194</v>
      </c>
      <c r="D10" s="198" t="s">
        <v>415</v>
      </c>
      <c r="E10" s="198" t="s">
        <v>415</v>
      </c>
    </row>
    <row r="11" spans="1:8" s="52" customFormat="1" ht="20.100000000000001" customHeight="1" x14ac:dyDescent="0.25">
      <c r="A11" s="51">
        <v>1988</v>
      </c>
      <c r="B11" s="54" t="s">
        <v>432</v>
      </c>
      <c r="C11" s="55" t="s">
        <v>205</v>
      </c>
      <c r="D11" s="198" t="s">
        <v>415</v>
      </c>
      <c r="E11" s="198" t="s">
        <v>415</v>
      </c>
    </row>
    <row r="12" spans="1:8" s="52" customFormat="1" ht="20.100000000000001" customHeight="1" x14ac:dyDescent="0.25">
      <c r="A12" s="51">
        <v>1989</v>
      </c>
      <c r="B12" s="54" t="s">
        <v>433</v>
      </c>
      <c r="C12" s="55" t="s">
        <v>186</v>
      </c>
      <c r="D12" s="198" t="s">
        <v>415</v>
      </c>
      <c r="E12" s="198" t="s">
        <v>415</v>
      </c>
    </row>
    <row r="13" spans="1:8" s="52" customFormat="1" ht="20.100000000000001" customHeight="1" x14ac:dyDescent="0.25">
      <c r="A13" s="51">
        <v>1990</v>
      </c>
      <c r="B13" s="54" t="s">
        <v>434</v>
      </c>
      <c r="C13" s="55" t="s">
        <v>205</v>
      </c>
      <c r="D13" s="198" t="s">
        <v>415</v>
      </c>
      <c r="E13" s="198" t="s">
        <v>415</v>
      </c>
    </row>
    <row r="14" spans="1:8" s="52" customFormat="1" ht="20.100000000000001" customHeight="1" x14ac:dyDescent="0.25">
      <c r="A14" s="51">
        <v>1991</v>
      </c>
      <c r="B14" s="54" t="s">
        <v>431</v>
      </c>
      <c r="C14" s="55" t="s">
        <v>194</v>
      </c>
      <c r="D14" s="198" t="s">
        <v>415</v>
      </c>
      <c r="E14" s="198" t="s">
        <v>415</v>
      </c>
    </row>
    <row r="15" spans="1:8" s="52" customFormat="1" ht="20.100000000000001" customHeight="1" x14ac:dyDescent="0.25">
      <c r="A15" s="51">
        <v>1992</v>
      </c>
      <c r="B15" s="54" t="s">
        <v>435</v>
      </c>
      <c r="C15" s="55" t="s">
        <v>194</v>
      </c>
      <c r="D15" s="198" t="s">
        <v>415</v>
      </c>
      <c r="E15" s="198" t="s">
        <v>415</v>
      </c>
    </row>
    <row r="16" spans="1:8" s="52" customFormat="1" ht="20.100000000000001" customHeight="1" x14ac:dyDescent="0.25">
      <c r="A16" s="51"/>
      <c r="B16" s="54" t="s">
        <v>432</v>
      </c>
      <c r="C16" s="55" t="s">
        <v>205</v>
      </c>
      <c r="D16" s="198" t="s">
        <v>415</v>
      </c>
      <c r="E16" s="198" t="s">
        <v>415</v>
      </c>
    </row>
    <row r="17" spans="1:5" s="52" customFormat="1" ht="20.100000000000001" customHeight="1" x14ac:dyDescent="0.25">
      <c r="A17" s="51">
        <v>1993</v>
      </c>
      <c r="B17" s="54" t="s">
        <v>432</v>
      </c>
      <c r="C17" s="52" t="s">
        <v>205</v>
      </c>
      <c r="D17" s="198" t="s">
        <v>415</v>
      </c>
      <c r="E17" s="198" t="s">
        <v>415</v>
      </c>
    </row>
    <row r="18" spans="1:5" s="52" customFormat="1" ht="20.100000000000001" customHeight="1" x14ac:dyDescent="0.25">
      <c r="A18" s="51">
        <v>1994</v>
      </c>
      <c r="B18" s="54" t="s">
        <v>436</v>
      </c>
      <c r="C18" s="55" t="s">
        <v>184</v>
      </c>
      <c r="D18" s="198" t="s">
        <v>415</v>
      </c>
      <c r="E18" s="198" t="s">
        <v>415</v>
      </c>
    </row>
    <row r="19" spans="1:5" s="52" customFormat="1" ht="20.100000000000001" customHeight="1" x14ac:dyDescent="0.25">
      <c r="A19" s="51">
        <v>1995</v>
      </c>
      <c r="B19" s="54" t="s">
        <v>437</v>
      </c>
      <c r="C19" s="55" t="s">
        <v>184</v>
      </c>
      <c r="D19" s="198" t="s">
        <v>415</v>
      </c>
      <c r="E19" s="198" t="s">
        <v>415</v>
      </c>
    </row>
    <row r="20" spans="1:5" s="52" customFormat="1" ht="20.100000000000001" customHeight="1" x14ac:dyDescent="0.25">
      <c r="A20" s="51">
        <v>1996</v>
      </c>
      <c r="B20" s="54" t="s">
        <v>438</v>
      </c>
      <c r="C20" s="55" t="s">
        <v>184</v>
      </c>
      <c r="D20" s="198" t="s">
        <v>415</v>
      </c>
      <c r="E20" s="198" t="s">
        <v>415</v>
      </c>
    </row>
    <row r="21" spans="1:5" s="52" customFormat="1" ht="20.100000000000001" customHeight="1" x14ac:dyDescent="0.25">
      <c r="A21" s="51">
        <v>1997</v>
      </c>
      <c r="B21" s="54" t="s">
        <v>439</v>
      </c>
      <c r="C21" s="55" t="s">
        <v>194</v>
      </c>
      <c r="D21" s="198" t="s">
        <v>415</v>
      </c>
      <c r="E21" s="198" t="s">
        <v>415</v>
      </c>
    </row>
    <row r="22" spans="1:5" s="52" customFormat="1" ht="20.100000000000001" customHeight="1" x14ac:dyDescent="0.25">
      <c r="A22" s="51"/>
      <c r="B22" s="54" t="s">
        <v>440</v>
      </c>
      <c r="C22" s="55" t="s">
        <v>186</v>
      </c>
      <c r="D22" s="198" t="s">
        <v>415</v>
      </c>
      <c r="E22" s="198" t="s">
        <v>415</v>
      </c>
    </row>
    <row r="23" spans="1:5" s="52" customFormat="1" ht="20.100000000000001" customHeight="1" x14ac:dyDescent="0.25">
      <c r="A23" s="51">
        <v>1998</v>
      </c>
      <c r="B23" s="54" t="s">
        <v>441</v>
      </c>
      <c r="C23" s="55" t="s">
        <v>184</v>
      </c>
      <c r="D23" s="198" t="s">
        <v>415</v>
      </c>
      <c r="E23" s="198" t="s">
        <v>415</v>
      </c>
    </row>
    <row r="24" spans="1:5" s="52" customFormat="1" ht="20.100000000000001" customHeight="1" x14ac:dyDescent="0.25">
      <c r="A24" s="51"/>
      <c r="B24" s="54" t="s">
        <v>442</v>
      </c>
      <c r="C24" s="55" t="s">
        <v>263</v>
      </c>
      <c r="D24" s="198" t="s">
        <v>415</v>
      </c>
      <c r="E24" s="198" t="s">
        <v>415</v>
      </c>
    </row>
    <row r="25" spans="1:5" s="52" customFormat="1" ht="20.100000000000001" customHeight="1" x14ac:dyDescent="0.25">
      <c r="A25" s="51">
        <v>1999</v>
      </c>
      <c r="B25" s="54" t="s">
        <v>858</v>
      </c>
      <c r="C25" s="55" t="s">
        <v>478</v>
      </c>
      <c r="D25" s="198" t="s">
        <v>415</v>
      </c>
      <c r="E25" s="198" t="s">
        <v>415</v>
      </c>
    </row>
    <row r="26" spans="1:5" s="52" customFormat="1" ht="20.100000000000001" customHeight="1" x14ac:dyDescent="0.25">
      <c r="A26" s="51">
        <v>2000</v>
      </c>
      <c r="B26" s="54" t="s">
        <v>443</v>
      </c>
      <c r="C26" s="55" t="s">
        <v>228</v>
      </c>
      <c r="D26" s="198" t="s">
        <v>415</v>
      </c>
      <c r="E26" s="198" t="s">
        <v>415</v>
      </c>
    </row>
    <row r="27" spans="1:5" s="52" customFormat="1" ht="20.100000000000001" customHeight="1" x14ac:dyDescent="0.25">
      <c r="A27" s="51">
        <v>2001</v>
      </c>
      <c r="B27" s="54" t="s">
        <v>443</v>
      </c>
      <c r="C27" s="55" t="s">
        <v>228</v>
      </c>
      <c r="D27" s="198" t="s">
        <v>415</v>
      </c>
      <c r="E27" s="198" t="s">
        <v>415</v>
      </c>
    </row>
    <row r="28" spans="1:5" s="52" customFormat="1" ht="20.100000000000001" customHeight="1" x14ac:dyDescent="0.25">
      <c r="A28" s="51">
        <v>2002</v>
      </c>
      <c r="B28" s="54" t="s">
        <v>444</v>
      </c>
      <c r="C28" s="55" t="s">
        <v>186</v>
      </c>
      <c r="D28" s="198" t="s">
        <v>415</v>
      </c>
      <c r="E28" s="198" t="s">
        <v>415</v>
      </c>
    </row>
    <row r="29" spans="1:5" s="52" customFormat="1" ht="20.100000000000001" customHeight="1" x14ac:dyDescent="0.25">
      <c r="A29" s="51">
        <v>2003</v>
      </c>
      <c r="B29" s="54" t="s">
        <v>444</v>
      </c>
      <c r="C29" s="55" t="s">
        <v>186</v>
      </c>
      <c r="D29" s="107">
        <v>14</v>
      </c>
      <c r="E29" s="198" t="s">
        <v>415</v>
      </c>
    </row>
    <row r="30" spans="1:5" s="52" customFormat="1" ht="20.100000000000001" customHeight="1" x14ac:dyDescent="0.25">
      <c r="A30" s="51"/>
      <c r="B30" s="54" t="s">
        <v>445</v>
      </c>
      <c r="C30" s="55" t="s">
        <v>192</v>
      </c>
      <c r="D30" s="107">
        <v>14</v>
      </c>
      <c r="E30" s="198" t="s">
        <v>415</v>
      </c>
    </row>
    <row r="31" spans="1:5" s="52" customFormat="1" ht="20.100000000000001" customHeight="1" x14ac:dyDescent="0.25">
      <c r="A31" s="51">
        <v>2004</v>
      </c>
      <c r="B31" s="54" t="s">
        <v>446</v>
      </c>
      <c r="C31" s="55" t="s">
        <v>196</v>
      </c>
      <c r="D31" s="107">
        <v>22</v>
      </c>
      <c r="E31" s="198" t="s">
        <v>415</v>
      </c>
    </row>
    <row r="32" spans="1:5" s="52" customFormat="1" ht="20.100000000000001" customHeight="1" x14ac:dyDescent="0.25">
      <c r="A32" s="51">
        <v>2005</v>
      </c>
      <c r="B32" s="54" t="s">
        <v>447</v>
      </c>
      <c r="C32" s="55" t="s">
        <v>184</v>
      </c>
      <c r="D32" s="107">
        <v>23</v>
      </c>
      <c r="E32" s="198" t="s">
        <v>415</v>
      </c>
    </row>
    <row r="33" spans="1:5" s="52" customFormat="1" ht="20.100000000000001" customHeight="1" x14ac:dyDescent="0.25">
      <c r="A33" s="51">
        <v>2006</v>
      </c>
      <c r="B33" s="54" t="s">
        <v>446</v>
      </c>
      <c r="C33" s="55" t="s">
        <v>196</v>
      </c>
      <c r="D33" s="107">
        <v>17</v>
      </c>
      <c r="E33" s="198" t="s">
        <v>415</v>
      </c>
    </row>
    <row r="34" spans="1:5" s="52" customFormat="1" ht="20.100000000000001" customHeight="1" x14ac:dyDescent="0.25">
      <c r="A34" s="51"/>
      <c r="B34" s="54" t="s">
        <v>448</v>
      </c>
      <c r="C34" s="55" t="s">
        <v>190</v>
      </c>
      <c r="D34" s="107">
        <v>17</v>
      </c>
      <c r="E34" s="198" t="s">
        <v>415</v>
      </c>
    </row>
    <row r="35" spans="1:5" s="52" customFormat="1" ht="20.100000000000001" customHeight="1" x14ac:dyDescent="0.25">
      <c r="A35" s="51">
        <v>2007</v>
      </c>
      <c r="B35" s="54" t="s">
        <v>449</v>
      </c>
      <c r="C35" s="55" t="s">
        <v>178</v>
      </c>
      <c r="D35" s="107">
        <v>18</v>
      </c>
      <c r="E35" s="198" t="s">
        <v>415</v>
      </c>
    </row>
    <row r="36" spans="1:5" s="52" customFormat="1" ht="20.100000000000001" customHeight="1" x14ac:dyDescent="0.25">
      <c r="A36" s="51"/>
      <c r="B36" s="54" t="s">
        <v>448</v>
      </c>
      <c r="C36" s="55" t="s">
        <v>190</v>
      </c>
      <c r="D36" s="107">
        <v>18</v>
      </c>
      <c r="E36" s="198" t="s">
        <v>415</v>
      </c>
    </row>
    <row r="37" spans="1:5" s="52" customFormat="1" ht="20.100000000000001" customHeight="1" x14ac:dyDescent="0.25">
      <c r="A37" s="51">
        <v>2008</v>
      </c>
      <c r="B37" s="54" t="s">
        <v>445</v>
      </c>
      <c r="C37" s="55" t="s">
        <v>192</v>
      </c>
      <c r="D37" s="107">
        <v>14</v>
      </c>
      <c r="E37" s="198" t="s">
        <v>415</v>
      </c>
    </row>
    <row r="38" spans="1:5" s="52" customFormat="1" ht="20.100000000000001" customHeight="1" x14ac:dyDescent="0.25">
      <c r="A38" s="51">
        <v>2009</v>
      </c>
      <c r="B38" s="54" t="s">
        <v>450</v>
      </c>
      <c r="C38" s="55" t="s">
        <v>186</v>
      </c>
      <c r="D38" s="107">
        <v>16</v>
      </c>
      <c r="E38" s="198" t="s">
        <v>415</v>
      </c>
    </row>
    <row r="39" spans="1:5" s="52" customFormat="1" ht="20.100000000000001" customHeight="1" x14ac:dyDescent="0.25">
      <c r="A39" s="51"/>
      <c r="B39" s="54" t="s">
        <v>449</v>
      </c>
      <c r="C39" s="55" t="s">
        <v>178</v>
      </c>
      <c r="D39" s="107">
        <v>16</v>
      </c>
      <c r="E39" s="198" t="s">
        <v>415</v>
      </c>
    </row>
    <row r="40" spans="1:5" s="52" customFormat="1" ht="20.100000000000001" customHeight="1" x14ac:dyDescent="0.25">
      <c r="A40" s="51">
        <v>2010</v>
      </c>
      <c r="B40" s="54" t="s">
        <v>451</v>
      </c>
      <c r="C40" s="55" t="s">
        <v>184</v>
      </c>
      <c r="D40" s="107">
        <v>23</v>
      </c>
      <c r="E40" s="198" t="s">
        <v>415</v>
      </c>
    </row>
    <row r="41" spans="1:5" s="52" customFormat="1" ht="20.100000000000001" customHeight="1" x14ac:dyDescent="0.25">
      <c r="A41" s="51">
        <v>2011</v>
      </c>
      <c r="B41" s="54" t="s">
        <v>438</v>
      </c>
      <c r="C41" s="55" t="s">
        <v>192</v>
      </c>
      <c r="D41" s="107">
        <v>18</v>
      </c>
      <c r="E41" s="198" t="s">
        <v>415</v>
      </c>
    </row>
    <row r="42" spans="1:5" s="52" customFormat="1" ht="20.100000000000001" customHeight="1" x14ac:dyDescent="0.25">
      <c r="A42" s="51">
        <v>2012</v>
      </c>
      <c r="B42" s="54" t="s">
        <v>452</v>
      </c>
      <c r="C42" s="55" t="s">
        <v>196</v>
      </c>
      <c r="D42" s="107">
        <v>18</v>
      </c>
      <c r="E42" s="198">
        <v>18</v>
      </c>
    </row>
    <row r="43" spans="1:5" s="52" customFormat="1" ht="20.100000000000001" customHeight="1" x14ac:dyDescent="0.25">
      <c r="A43" s="51">
        <v>2013</v>
      </c>
      <c r="B43" s="54" t="s">
        <v>453</v>
      </c>
      <c r="C43" s="55" t="s">
        <v>178</v>
      </c>
      <c r="D43" s="107">
        <v>28</v>
      </c>
      <c r="E43" s="198">
        <v>18</v>
      </c>
    </row>
    <row r="44" spans="1:5" s="52" customFormat="1" ht="20.100000000000001" customHeight="1" x14ac:dyDescent="0.25">
      <c r="A44" s="51">
        <v>2014</v>
      </c>
      <c r="B44" s="55" t="s">
        <v>967</v>
      </c>
      <c r="C44" s="55" t="s">
        <v>192</v>
      </c>
      <c r="D44" s="107">
        <v>28</v>
      </c>
      <c r="E44" s="198">
        <v>18</v>
      </c>
    </row>
    <row r="45" spans="1:5" s="52" customFormat="1" ht="20.100000000000001" customHeight="1" x14ac:dyDescent="0.25">
      <c r="A45" s="51">
        <v>2015</v>
      </c>
      <c r="B45" s="54" t="s">
        <v>455</v>
      </c>
      <c r="C45" s="55" t="s">
        <v>190</v>
      </c>
      <c r="D45" s="107">
        <v>23</v>
      </c>
      <c r="E45" s="198">
        <v>18</v>
      </c>
    </row>
    <row r="46" spans="1:5" s="52" customFormat="1" ht="20.100000000000001" customHeight="1" x14ac:dyDescent="0.25">
      <c r="A46" s="51">
        <v>2016</v>
      </c>
      <c r="B46" s="54" t="s">
        <v>456</v>
      </c>
      <c r="C46" s="55" t="s">
        <v>178</v>
      </c>
      <c r="D46" s="107">
        <v>23</v>
      </c>
      <c r="E46" s="198">
        <v>18</v>
      </c>
    </row>
    <row r="47" spans="1:5" s="52" customFormat="1" ht="20.100000000000001" customHeight="1" x14ac:dyDescent="0.25">
      <c r="A47" s="51">
        <v>2017</v>
      </c>
      <c r="B47" s="54" t="s">
        <v>457</v>
      </c>
      <c r="C47" s="55" t="s">
        <v>178</v>
      </c>
      <c r="D47" s="107">
        <v>17</v>
      </c>
      <c r="E47" s="198">
        <v>18</v>
      </c>
    </row>
    <row r="48" spans="1:5" s="52" customFormat="1" ht="20.100000000000001" customHeight="1" x14ac:dyDescent="0.25">
      <c r="A48" s="51"/>
      <c r="B48" s="54" t="s">
        <v>458</v>
      </c>
      <c r="C48" s="55" t="s">
        <v>178</v>
      </c>
      <c r="D48" s="107">
        <v>17</v>
      </c>
      <c r="E48" s="198">
        <v>18</v>
      </c>
    </row>
    <row r="49" spans="1:5" s="52" customFormat="1" ht="20.100000000000001" customHeight="1" x14ac:dyDescent="0.25">
      <c r="A49" s="51">
        <v>2018</v>
      </c>
      <c r="B49" s="55" t="s">
        <v>967</v>
      </c>
      <c r="C49" s="55" t="s">
        <v>192</v>
      </c>
      <c r="D49" s="107">
        <v>18</v>
      </c>
      <c r="E49" s="198">
        <v>16</v>
      </c>
    </row>
    <row r="50" spans="1:5" s="52" customFormat="1" ht="20.100000000000001" customHeight="1" x14ac:dyDescent="0.25">
      <c r="A50" s="51">
        <v>2019</v>
      </c>
      <c r="B50" s="54" t="s">
        <v>459</v>
      </c>
      <c r="C50" s="55" t="s">
        <v>178</v>
      </c>
      <c r="D50" s="107">
        <v>24</v>
      </c>
      <c r="E50" s="107">
        <v>21</v>
      </c>
    </row>
    <row r="51" spans="1:5" s="52" customFormat="1" ht="20.100000000000001" customHeight="1" x14ac:dyDescent="0.25">
      <c r="A51" s="51">
        <f>IF(B50&gt;"",MAX(A$4:A50)+1,"")</f>
        <v>2020</v>
      </c>
      <c r="B51" s="55" t="s">
        <v>923</v>
      </c>
      <c r="C51" s="55" t="s">
        <v>178</v>
      </c>
      <c r="D51" s="107">
        <v>11</v>
      </c>
      <c r="E51" s="107">
        <v>10</v>
      </c>
    </row>
    <row r="52" spans="1:5" s="52" customFormat="1" ht="20.100000000000001" customHeight="1" x14ac:dyDescent="0.25">
      <c r="A52" s="51">
        <f>IF(B51&gt;"",MAX(A$4:A51)+1,"")</f>
        <v>2021</v>
      </c>
      <c r="B52" s="55" t="s">
        <v>967</v>
      </c>
      <c r="C52" s="55" t="s">
        <v>192</v>
      </c>
      <c r="D52" s="107">
        <v>12</v>
      </c>
      <c r="E52" s="107">
        <v>16</v>
      </c>
    </row>
    <row r="53" spans="1:5" s="52" customFormat="1" ht="20.100000000000001" customHeight="1" x14ac:dyDescent="0.25">
      <c r="A53" s="51">
        <f>IF(B52&gt;"",MAX(A$4:A52)+1,"")</f>
        <v>2022</v>
      </c>
      <c r="B53" s="55" t="s">
        <v>978</v>
      </c>
      <c r="C53" s="55" t="s">
        <v>178</v>
      </c>
      <c r="D53" s="107">
        <v>16</v>
      </c>
      <c r="E53" s="107">
        <v>16</v>
      </c>
    </row>
    <row r="54" spans="1:5" s="52" customFormat="1" ht="20.100000000000001" customHeight="1" x14ac:dyDescent="0.25">
      <c r="A54" s="51">
        <f>IF(B53&gt;"",MAX(A$4:A53)+1,"")</f>
        <v>2023</v>
      </c>
      <c r="B54" s="55" t="s">
        <v>1000</v>
      </c>
      <c r="C54" s="55" t="s">
        <v>176</v>
      </c>
      <c r="D54" s="107">
        <v>15</v>
      </c>
      <c r="E54" s="107">
        <v>16</v>
      </c>
    </row>
    <row r="55" spans="1:5" s="52" customFormat="1" ht="20.100000000000001" customHeight="1" x14ac:dyDescent="0.25">
      <c r="A55" s="51">
        <f>IF(B54&gt;"",MAX(A$4:A54)+1,"")</f>
        <v>2024</v>
      </c>
      <c r="B55" s="55" t="s">
        <v>1000</v>
      </c>
      <c r="C55" s="55" t="s">
        <v>176</v>
      </c>
      <c r="D55" s="107">
        <v>18</v>
      </c>
      <c r="E55" s="107">
        <v>18</v>
      </c>
    </row>
    <row r="56" spans="1:5" s="52" customFormat="1" ht="20.100000000000001" customHeight="1" x14ac:dyDescent="0.25">
      <c r="A56" s="51">
        <f>IF(B55&gt;"",MAX(A$4:A55)+1,"")</f>
        <v>2025</v>
      </c>
      <c r="B56" s="55" t="s">
        <v>1002</v>
      </c>
      <c r="C56" s="55" t="s">
        <v>176</v>
      </c>
      <c r="D56" s="107">
        <v>11</v>
      </c>
      <c r="E56" s="107">
        <v>14</v>
      </c>
    </row>
    <row r="57" spans="1:5" s="52" customFormat="1" ht="20.100000000000001" customHeight="1" x14ac:dyDescent="0.25">
      <c r="A57" s="51">
        <f>IF(B56&gt;"",MAX(A$4:A56)+1,"")</f>
        <v>2026</v>
      </c>
      <c r="B57" s="55"/>
      <c r="C57" s="55"/>
      <c r="D57" s="107"/>
      <c r="E57" s="107"/>
    </row>
    <row r="58" spans="1:5" s="52" customFormat="1" ht="20.100000000000001" customHeight="1" x14ac:dyDescent="0.25">
      <c r="A58" s="51" t="str">
        <f>IF(B57&gt;"",MAX(A$4:A57)+1,"")</f>
        <v/>
      </c>
      <c r="B58" s="55"/>
      <c r="C58" s="55"/>
      <c r="D58" s="107"/>
      <c r="E58" s="107"/>
    </row>
    <row r="59" spans="1:5" s="52" customFormat="1" ht="20.100000000000001" customHeight="1" x14ac:dyDescent="0.25">
      <c r="A59" s="51" t="str">
        <f>IF(B58&gt;"",MAX(A$4:A58)+1,"")</f>
        <v/>
      </c>
      <c r="B59" s="55"/>
      <c r="C59" s="55"/>
      <c r="D59" s="107"/>
      <c r="E59" s="107"/>
    </row>
    <row r="60" spans="1:5" s="52" customFormat="1" ht="20.100000000000001" customHeight="1" x14ac:dyDescent="0.25">
      <c r="A60" s="51" t="str">
        <f>IF(B59&gt;"",MAX(A$4:A59)+1,"")</f>
        <v/>
      </c>
      <c r="B60" s="55"/>
      <c r="C60" s="55"/>
      <c r="D60" s="109"/>
      <c r="E60" s="109"/>
    </row>
    <row r="61" spans="1:5" s="52" customFormat="1" ht="20.100000000000001" customHeight="1" x14ac:dyDescent="0.25">
      <c r="A61" s="51" t="str">
        <f>IF(B60&gt;"",MAX(A$4:A60)+1,"")</f>
        <v/>
      </c>
      <c r="B61" s="55"/>
      <c r="C61" s="55"/>
      <c r="D61" s="109"/>
      <c r="E61" s="109"/>
    </row>
    <row r="62" spans="1:5" s="52" customFormat="1" ht="20.100000000000001" customHeight="1" x14ac:dyDescent="0.25">
      <c r="A62" s="51" t="str">
        <f>IF(B61&gt;"",MAX(A$4:A61)+1,"")</f>
        <v/>
      </c>
      <c r="B62" s="55"/>
      <c r="C62" s="55"/>
      <c r="D62" s="109"/>
      <c r="E62" s="109"/>
    </row>
    <row r="63" spans="1:5" s="52" customFormat="1" ht="20.100000000000001" customHeight="1" x14ac:dyDescent="0.25">
      <c r="A63" s="51" t="str">
        <f>IF(B62&gt;"",MAX(A$4:A62)+1,"")</f>
        <v/>
      </c>
      <c r="B63" s="55"/>
      <c r="C63" s="55"/>
      <c r="D63" s="109"/>
      <c r="E63" s="109"/>
    </row>
    <row r="64" spans="1:5" s="52" customFormat="1" ht="20.100000000000001" customHeight="1" x14ac:dyDescent="0.25">
      <c r="A64" s="51" t="str">
        <f>IF(B63&gt;"",MAX(A$4:A63)+1,"")</f>
        <v/>
      </c>
      <c r="B64" s="55"/>
      <c r="C64" s="55"/>
      <c r="D64" s="109"/>
      <c r="E64" s="109"/>
    </row>
    <row r="65" spans="1:5" s="52" customFormat="1" ht="20.100000000000001" customHeight="1" x14ac:dyDescent="0.25">
      <c r="A65" s="51" t="str">
        <f>IF(B64&gt;"",MAX(A$4:A64)+1,"")</f>
        <v/>
      </c>
      <c r="B65" s="55"/>
      <c r="C65" s="55"/>
      <c r="D65" s="109"/>
      <c r="E65" s="109"/>
    </row>
    <row r="66" spans="1:5" s="52" customFormat="1" ht="20.100000000000001" customHeight="1" x14ac:dyDescent="0.25">
      <c r="A66" s="51" t="str">
        <f>IF(B65&gt;"",MAX(A$4:A65)+1,"")</f>
        <v/>
      </c>
      <c r="B66" s="55"/>
      <c r="C66" s="55"/>
      <c r="D66" s="109"/>
      <c r="E66" s="109"/>
    </row>
    <row r="67" spans="1:5" s="52" customFormat="1" ht="20.100000000000001" customHeight="1" x14ac:dyDescent="0.25">
      <c r="A67" s="51" t="str">
        <f>IF(B66&gt;"",MAX(A$4:A66)+1,"")</f>
        <v/>
      </c>
      <c r="B67" s="55"/>
      <c r="C67" s="55"/>
      <c r="D67" s="109"/>
      <c r="E67" s="109"/>
    </row>
    <row r="68" spans="1:5" s="52" customFormat="1" ht="20.100000000000001" customHeight="1" x14ac:dyDescent="0.25">
      <c r="A68" s="51" t="str">
        <f>IF(B67&gt;"",MAX(A$4:A67)+1,"")</f>
        <v/>
      </c>
      <c r="B68" s="55"/>
      <c r="C68" s="55"/>
      <c r="D68" s="109"/>
      <c r="E68" s="109"/>
    </row>
    <row r="69" spans="1:5" s="52" customFormat="1" ht="20.100000000000001" customHeight="1" x14ac:dyDescent="0.25">
      <c r="A69" s="51" t="str">
        <f>IF(B68&gt;"",MAX(A$4:A68)+1,"")</f>
        <v/>
      </c>
      <c r="B69" s="55"/>
      <c r="C69" s="55"/>
      <c r="D69" s="109"/>
      <c r="E69" s="109"/>
    </row>
    <row r="70" spans="1:5" s="52" customFormat="1" ht="20.100000000000001" customHeight="1" x14ac:dyDescent="0.25">
      <c r="A70" s="51"/>
      <c r="B70" s="54" t="str">
        <f>_xlfn.IFS(A70&gt;0,VLOOKUP(A70,'Men''s Premier League'!A:D,5,FALSE),A70="","")</f>
        <v/>
      </c>
      <c r="C70" s="55"/>
      <c r="D70" s="107"/>
      <c r="E70" s="107"/>
    </row>
    <row r="71" spans="1:5" s="52" customFormat="1" ht="20.100000000000001" customHeight="1" x14ac:dyDescent="0.25">
      <c r="A71" s="51"/>
      <c r="B71" s="54" t="str">
        <f>_xlfn.IFS(A71&gt;0,VLOOKUP(A71,'Men''s Premier League'!A:D,5,FALSE),A71="","")</f>
        <v/>
      </c>
      <c r="C71" s="55"/>
      <c r="D71" s="107"/>
      <c r="E71" s="107"/>
    </row>
    <row r="72" spans="1:5" s="52" customFormat="1" ht="20.100000000000001" customHeight="1" x14ac:dyDescent="0.25">
      <c r="A72" s="51"/>
      <c r="B72" s="54" t="str">
        <f>_xlfn.IFS(A72&gt;0,VLOOKUP(A72,'Men''s Premier League'!A:D,5,FALSE),A72="","")</f>
        <v/>
      </c>
      <c r="C72" s="55"/>
      <c r="D72" s="107"/>
      <c r="E72" s="107"/>
    </row>
    <row r="73" spans="1:5" s="52" customFormat="1" ht="20.100000000000001" customHeight="1" x14ac:dyDescent="0.25">
      <c r="A73" s="51"/>
      <c r="B73" s="54" t="str">
        <f>_xlfn.IFS(A73&gt;0,VLOOKUP(A73,'Men''s Premier League'!A:D,5,FALSE),A73="","")</f>
        <v/>
      </c>
      <c r="C73" s="55"/>
      <c r="D73" s="107"/>
      <c r="E73" s="107"/>
    </row>
    <row r="74" spans="1:5" s="52" customFormat="1" ht="20.100000000000001" customHeight="1" x14ac:dyDescent="0.25">
      <c r="A74" s="51"/>
      <c r="B74" s="54" t="str">
        <f>_xlfn.IFS(A74&gt;0,VLOOKUP(A74,'Men''s Premier League'!A:D,5,FALSE),A74="","")</f>
        <v/>
      </c>
      <c r="C74" s="55"/>
      <c r="D74" s="107"/>
      <c r="E74" s="107"/>
    </row>
    <row r="75" spans="1:5" s="52" customFormat="1" ht="20.100000000000001" customHeight="1" x14ac:dyDescent="0.25">
      <c r="A75" s="51"/>
      <c r="B75" s="54" t="str">
        <f>_xlfn.IFS(A75&gt;0,VLOOKUP(A75,'Men''s Premier League'!A:D,5,FALSE),A75="","")</f>
        <v/>
      </c>
      <c r="C75" s="55"/>
      <c r="D75" s="107"/>
      <c r="E75" s="107"/>
    </row>
    <row r="76" spans="1:5" s="52" customFormat="1" ht="20.100000000000001" customHeight="1" x14ac:dyDescent="0.25">
      <c r="A76" s="51"/>
      <c r="B76" s="54" t="str">
        <f>_xlfn.IFS(A76&gt;0,VLOOKUP(A76,'Men''s Premier League'!A:D,5,FALSE),A76="","")</f>
        <v/>
      </c>
      <c r="C76" s="55"/>
      <c r="D76" s="107"/>
      <c r="E76" s="107"/>
    </row>
    <row r="77" spans="1:5" s="52" customFormat="1" ht="20.100000000000001" customHeight="1" x14ac:dyDescent="0.25">
      <c r="A77" s="51"/>
      <c r="B77" s="54" t="str">
        <f>_xlfn.IFS(A77&gt;0,VLOOKUP(A77,'Men''s Premier League'!A:D,5,FALSE),A77="","")</f>
        <v/>
      </c>
      <c r="C77" s="55"/>
      <c r="D77" s="107"/>
      <c r="E77" s="107"/>
    </row>
    <row r="78" spans="1:5" s="52" customFormat="1" ht="20.100000000000001" customHeight="1" x14ac:dyDescent="0.25">
      <c r="A78" s="51"/>
      <c r="B78" s="54" t="str">
        <f>_xlfn.IFS(A78&gt;0,VLOOKUP(A78,'Men''s Premier League'!A:D,5,FALSE),A78="","")</f>
        <v/>
      </c>
      <c r="C78" s="55"/>
      <c r="D78" s="107"/>
      <c r="E78" s="107"/>
    </row>
    <row r="79" spans="1:5" s="52" customFormat="1" ht="20.100000000000001" customHeight="1" x14ac:dyDescent="0.25">
      <c r="A79" s="51"/>
      <c r="B79" s="54" t="str">
        <f>_xlfn.IFS(A79&gt;0,VLOOKUP(A79,'Men''s Premier League'!A:D,5,FALSE),A79="","")</f>
        <v/>
      </c>
      <c r="C79" s="55"/>
      <c r="D79" s="107"/>
      <c r="E79" s="107"/>
    </row>
    <row r="80" spans="1:5" s="52" customFormat="1" ht="20.100000000000001" customHeight="1" x14ac:dyDescent="0.25">
      <c r="A80" s="51"/>
      <c r="B80" s="54" t="str">
        <f>_xlfn.IFS(A80&gt;0,VLOOKUP(A80,'Men''s Premier League'!A:D,5,FALSE),A80="","")</f>
        <v/>
      </c>
      <c r="C80" s="55"/>
      <c r="D80" s="107"/>
      <c r="E80" s="107"/>
    </row>
    <row r="81" spans="1:5" s="52" customFormat="1" ht="20.100000000000001" customHeight="1" x14ac:dyDescent="0.25">
      <c r="A81" s="51"/>
      <c r="B81" s="54" t="str">
        <f>_xlfn.IFS(A81&gt;0,VLOOKUP(A81,'Men''s Premier League'!A:D,5,FALSE),A81="","")</f>
        <v/>
      </c>
      <c r="C81" s="55"/>
      <c r="D81" s="107"/>
      <c r="E81" s="107"/>
    </row>
    <row r="82" spans="1:5" s="52" customFormat="1" ht="20.100000000000001" customHeight="1" x14ac:dyDescent="0.25">
      <c r="A82" s="51"/>
      <c r="B82" s="54" t="str">
        <f>_xlfn.IFS(A82&gt;0,VLOOKUP(A82,'Men''s Premier League'!A:D,5,FALSE),A82="","")</f>
        <v/>
      </c>
      <c r="C82" s="55"/>
      <c r="D82" s="107"/>
      <c r="E82" s="107"/>
    </row>
    <row r="83" spans="1:5" s="52" customFormat="1" ht="20.100000000000001" customHeight="1" x14ac:dyDescent="0.25">
      <c r="A83" s="51"/>
      <c r="B83" s="54" t="str">
        <f>_xlfn.IFS(A83&gt;0,VLOOKUP(A83,'Men''s Premier League'!A:D,5,FALSE),A83="","")</f>
        <v/>
      </c>
      <c r="C83" s="55"/>
      <c r="D83" s="107"/>
      <c r="E83" s="107"/>
    </row>
    <row r="84" spans="1:5" s="52" customFormat="1" ht="20.100000000000001" customHeight="1" x14ac:dyDescent="0.25">
      <c r="A84" s="51"/>
      <c r="B84" s="54" t="str">
        <f>_xlfn.IFS(A84&gt;0,VLOOKUP(A84,'Men''s Premier League'!A:D,5,FALSE),A84="","")</f>
        <v/>
      </c>
      <c r="C84" s="55"/>
      <c r="D84" s="107"/>
      <c r="E84" s="107"/>
    </row>
    <row r="85" spans="1:5" s="52" customFormat="1" ht="20.100000000000001" customHeight="1" x14ac:dyDescent="0.25">
      <c r="A85" s="51"/>
      <c r="B85" s="54" t="str">
        <f>_xlfn.IFS(A85&gt;0,VLOOKUP(A85,'Men''s Premier League'!A:D,5,FALSE),A85="","")</f>
        <v/>
      </c>
      <c r="C85" s="55"/>
      <c r="D85" s="107"/>
      <c r="E85" s="107"/>
    </row>
    <row r="86" spans="1:5" s="52" customFormat="1" ht="20.100000000000001" customHeight="1" x14ac:dyDescent="0.25">
      <c r="A86" s="51"/>
      <c r="B86" s="54" t="str">
        <f>_xlfn.IFS(A86&gt;0,VLOOKUP(A86,'Men''s Premier League'!A:D,5,FALSE),A86="","")</f>
        <v/>
      </c>
      <c r="C86" s="55"/>
      <c r="D86" s="107"/>
      <c r="E86" s="107"/>
    </row>
    <row r="87" spans="1:5" s="52" customFormat="1" ht="20.100000000000001" customHeight="1" x14ac:dyDescent="0.25">
      <c r="A87" s="51"/>
      <c r="B87" s="54" t="str">
        <f>_xlfn.IFS(A87&gt;0,VLOOKUP(A87,'Men''s Premier League'!A:D,5,FALSE),A87="","")</f>
        <v/>
      </c>
      <c r="C87" s="55"/>
      <c r="D87" s="107"/>
      <c r="E87" s="107"/>
    </row>
    <row r="88" spans="1:5" s="52" customFormat="1" ht="20.100000000000001" customHeight="1" x14ac:dyDescent="0.25">
      <c r="A88" s="51"/>
      <c r="B88" s="54" t="str">
        <f>_xlfn.IFS(A88&gt;0,VLOOKUP(A88,'Men''s Premier League'!A:D,5,FALSE),A88="","")</f>
        <v/>
      </c>
      <c r="C88" s="55"/>
      <c r="D88" s="107"/>
      <c r="E88" s="107"/>
    </row>
    <row r="89" spans="1:5" s="52" customFormat="1" ht="20.100000000000001" customHeight="1" x14ac:dyDescent="0.25">
      <c r="A89" s="51"/>
      <c r="B89" s="54" t="str">
        <f>_xlfn.IFS(A89&gt;0,VLOOKUP(A89,'Men''s Premier League'!A:D,5,FALSE),A89="","")</f>
        <v/>
      </c>
      <c r="C89" s="55"/>
      <c r="D89" s="107"/>
      <c r="E89" s="107"/>
    </row>
    <row r="90" spans="1:5" s="52" customFormat="1" ht="20.100000000000001" customHeight="1" x14ac:dyDescent="0.25">
      <c r="A90" s="51"/>
      <c r="B90" s="54" t="str">
        <f>_xlfn.IFS(A90&gt;0,VLOOKUP(A90,'Men''s Premier League'!A:D,5,FALSE),A90="","")</f>
        <v/>
      </c>
      <c r="C90" s="55"/>
      <c r="D90" s="107"/>
      <c r="E90" s="107"/>
    </row>
    <row r="91" spans="1:5" s="52" customFormat="1" ht="20.100000000000001" customHeight="1" x14ac:dyDescent="0.25">
      <c r="A91" s="51"/>
      <c r="B91" s="54" t="str">
        <f>_xlfn.IFS(A91&gt;0,VLOOKUP(A91,'Men''s Premier League'!A:D,5,FALSE),A91="","")</f>
        <v/>
      </c>
      <c r="C91" s="55"/>
      <c r="D91" s="107"/>
      <c r="E91" s="107"/>
    </row>
    <row r="92" spans="1:5" s="52" customFormat="1" ht="20.100000000000001" customHeight="1" x14ac:dyDescent="0.25">
      <c r="A92" s="51"/>
      <c r="B92" s="54" t="str">
        <f>_xlfn.IFS(A92&gt;0,VLOOKUP(A92,'Men''s Premier League'!A:D,5,FALSE),A92="","")</f>
        <v/>
      </c>
      <c r="C92" s="55"/>
      <c r="D92" s="107"/>
      <c r="E92" s="107"/>
    </row>
    <row r="93" spans="1:5" s="52" customFormat="1" ht="20.100000000000001" customHeight="1" x14ac:dyDescent="0.25">
      <c r="A93" s="51"/>
      <c r="B93" s="54" t="str">
        <f>_xlfn.IFS(A93&gt;0,VLOOKUP(A93,'Men''s Premier League'!A:D,5,FALSE),A93="","")</f>
        <v/>
      </c>
      <c r="C93" s="55"/>
      <c r="D93" s="107"/>
      <c r="E93" s="107"/>
    </row>
    <row r="94" spans="1:5" s="52" customFormat="1" ht="20.100000000000001" customHeight="1" x14ac:dyDescent="0.25">
      <c r="A94" s="51"/>
      <c r="B94" s="54" t="str">
        <f>_xlfn.IFS(A94&gt;0,VLOOKUP(A94,'Men''s Premier League'!A:D,5,FALSE),A94="","")</f>
        <v/>
      </c>
      <c r="C94" s="55"/>
      <c r="D94" s="107"/>
      <c r="E94" s="107"/>
    </row>
    <row r="95" spans="1:5" s="52" customFormat="1" ht="20.100000000000001" customHeight="1" x14ac:dyDescent="0.25">
      <c r="A95" s="51"/>
      <c r="B95" s="54" t="str">
        <f>_xlfn.IFS(A95&gt;0,VLOOKUP(A95,'Men''s Premier League'!A:D,5,FALSE),A95="","")</f>
        <v/>
      </c>
      <c r="C95" s="55"/>
      <c r="D95" s="107"/>
      <c r="E95" s="107"/>
    </row>
    <row r="96" spans="1:5" s="52" customFormat="1" ht="20.100000000000001" customHeight="1" x14ac:dyDescent="0.25">
      <c r="A96" s="51"/>
      <c r="B96" s="54" t="str">
        <f>_xlfn.IFS(A96&gt;0,VLOOKUP(A96,'Men''s Premier League'!A:D,5,FALSE),A96="","")</f>
        <v/>
      </c>
      <c r="C96" s="55"/>
      <c r="D96" s="107"/>
      <c r="E96" s="107"/>
    </row>
    <row r="97" spans="1:5" s="52" customFormat="1" ht="20.100000000000001" customHeight="1" x14ac:dyDescent="0.25">
      <c r="A97" s="51"/>
      <c r="B97" s="54" t="str">
        <f>_xlfn.IFS(A97&gt;0,VLOOKUP(A97,'Men''s Premier League'!A:D,5,FALSE),A97="","")</f>
        <v/>
      </c>
      <c r="C97" s="55"/>
      <c r="D97" s="107"/>
      <c r="E97" s="107"/>
    </row>
    <row r="98" spans="1:5" s="52" customFormat="1" ht="20.100000000000001" customHeight="1" x14ac:dyDescent="0.25">
      <c r="A98" s="51"/>
      <c r="B98" s="54" t="str">
        <f>_xlfn.IFS(A98&gt;0,VLOOKUP(A98,'Men''s Premier League'!A:D,5,FALSE),A98="","")</f>
        <v/>
      </c>
      <c r="C98" s="55"/>
      <c r="D98" s="107"/>
      <c r="E98" s="107"/>
    </row>
    <row r="99" spans="1:5" s="52" customFormat="1" ht="20.100000000000001" customHeight="1" x14ac:dyDescent="0.25">
      <c r="A99" s="51"/>
      <c r="B99" s="54" t="str">
        <f>_xlfn.IFS(A99&gt;0,VLOOKUP(A99,'Men''s Premier League'!A:D,5,FALSE),A99="","")</f>
        <v/>
      </c>
      <c r="C99" s="55"/>
      <c r="D99" s="107"/>
      <c r="E99" s="107"/>
    </row>
    <row r="100" spans="1:5" s="52" customFormat="1" ht="20.100000000000001" customHeight="1" x14ac:dyDescent="0.25">
      <c r="A100" s="51"/>
      <c r="B100" s="54" t="str">
        <f>_xlfn.IFS(A100&gt;0,VLOOKUP(A100,'Men''s Premier League'!A:D,5,FALSE),A100="","")</f>
        <v/>
      </c>
      <c r="C100" s="55"/>
      <c r="D100" s="107"/>
      <c r="E100" s="107"/>
    </row>
    <row r="101" spans="1:5" x14ac:dyDescent="0.3">
      <c r="B101" s="54" t="str">
        <f>_xlfn.IFS(A101&gt;0,VLOOKUP(A101,'Men''s Premier League'!A:D,5,FALSE),A101="","")</f>
        <v/>
      </c>
    </row>
    <row r="102" spans="1:5" x14ac:dyDescent="0.3">
      <c r="B102" s="54" t="str">
        <f>_xlfn.IFS(A102&gt;0,VLOOKUP(A102,'Men''s Premier League'!A:D,5,FALSE),A102="","")</f>
        <v/>
      </c>
    </row>
    <row r="103" spans="1:5" x14ac:dyDescent="0.3">
      <c r="B103" s="54" t="str">
        <f>_xlfn.IFS(A103&gt;0,VLOOKUP(A103,'Men''s Premier League'!A:D,5,FALSE),A103="","")</f>
        <v/>
      </c>
    </row>
    <row r="104" spans="1:5" x14ac:dyDescent="0.3">
      <c r="B104" s="54" t="str">
        <f>_xlfn.IFS(A104&gt;0,VLOOKUP(A104,'Men''s Premier League'!A:D,5,FALSE),A104="","")</f>
        <v/>
      </c>
    </row>
    <row r="105" spans="1:5" x14ac:dyDescent="0.3">
      <c r="B105" s="54" t="str">
        <f>_xlfn.IFS(A105&gt;0,VLOOKUP(A105,'Men''s Premier League'!A:D,5,FALSE),A105="","")</f>
        <v/>
      </c>
    </row>
    <row r="106" spans="1:5" x14ac:dyDescent="0.3">
      <c r="B106" s="54" t="str">
        <f>_xlfn.IFS(A106&gt;0,VLOOKUP(A106,'Men''s Premier League'!A:D,5,FALSE),A106="","")</f>
        <v/>
      </c>
    </row>
    <row r="107" spans="1:5" x14ac:dyDescent="0.3">
      <c r="B107" s="54" t="str">
        <f>_xlfn.IFS(A107&gt;0,VLOOKUP(A107,'Men''s Premier League'!A:D,5,FALSE),A107="","")</f>
        <v/>
      </c>
    </row>
    <row r="108" spans="1:5" x14ac:dyDescent="0.3">
      <c r="B108" s="54" t="str">
        <f>_xlfn.IFS(A108&gt;0,VLOOKUP(A108,'Men''s Premier League'!A:D,5,FALSE),A108="","")</f>
        <v/>
      </c>
    </row>
    <row r="109" spans="1:5" x14ac:dyDescent="0.3">
      <c r="B109" s="54" t="str">
        <f>_xlfn.IFS(A109&gt;0,VLOOKUP(A109,'Men''s Premier League'!A:D,5,FALSE),A109="","")</f>
        <v/>
      </c>
    </row>
  </sheetData>
  <mergeCells count="2">
    <mergeCell ref="B4:D4"/>
    <mergeCell ref="D1:F1"/>
  </mergeCells>
  <hyperlinks>
    <hyperlink ref="C1" location="'Competitions Dashboard'!A1" display=" COMPETITIONS DASHBOARD" xr:uid="{35BF4BB4-5867-4259-B01F-8F1096B97260}"/>
    <hyperlink ref="D1" location="'Statistics Overview'!A1" display="STATISTICS OVERVIEW" xr:uid="{7072B648-C40F-4717-8196-4481A663529A}"/>
  </hyperlinks>
  <pageMargins left="0.70866141732283472" right="0.70866141732283472" top="0.74803149606299213" bottom="0.74803149606299213" header="0.31496062992125984" footer="0.31496062992125984"/>
  <pageSetup paperSize="9" scale="77" fitToHeight="0"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B8D00-C46D-4514-9F61-C84479FCE111}">
  <dimension ref="A1:H103"/>
  <sheetViews>
    <sheetView showGridLines="0" zoomScaleNormal="100" workbookViewId="0">
      <pane xSplit="1" ySplit="6" topLeftCell="B39" activePane="bottomRight" state="frozen"/>
      <selection activeCell="C1" sqref="C1"/>
      <selection pane="topRight" activeCell="C1" sqref="C1"/>
      <selection pane="bottomLeft" activeCell="C1" sqref="C1"/>
      <selection pane="bottomRight" activeCell="B54" sqref="B54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x14ac:dyDescent="0.3">
      <c r="A2" s="129"/>
      <c r="B2" s="151"/>
      <c r="C2" s="151"/>
      <c r="D2" s="152"/>
      <c r="E2" s="48"/>
      <c r="F2" s="48"/>
      <c r="G2" s="48"/>
      <c r="H2" s="48"/>
    </row>
    <row r="3" spans="1:8" s="135" customFormat="1" x14ac:dyDescent="0.25">
      <c r="A3" s="51"/>
      <c r="B3" s="150"/>
      <c r="C3" s="313"/>
      <c r="D3" s="313"/>
      <c r="E3" s="52"/>
      <c r="F3" s="52"/>
      <c r="G3" s="52"/>
      <c r="H3" s="52"/>
    </row>
    <row r="4" spans="1:8" ht="45" customHeight="1" x14ac:dyDescent="0.3">
      <c r="A4" s="49"/>
      <c r="B4" s="320" t="s">
        <v>460</v>
      </c>
      <c r="C4" s="321"/>
      <c r="D4" s="321"/>
      <c r="E4" s="89"/>
      <c r="F4" s="89"/>
      <c r="G4" s="89"/>
    </row>
    <row r="5" spans="1:8" ht="9.9499999999999993" customHeight="1" x14ac:dyDescent="0.3">
      <c r="A5" s="49"/>
      <c r="D5" s="47"/>
    </row>
    <row r="6" spans="1:8" ht="20.100000000000001" customHeight="1" x14ac:dyDescent="0.3">
      <c r="A6" s="105"/>
      <c r="B6" s="94" t="s">
        <v>425</v>
      </c>
      <c r="C6" s="94" t="s">
        <v>426</v>
      </c>
      <c r="D6" s="50"/>
      <c r="E6" s="50"/>
      <c r="F6" s="50"/>
      <c r="G6" s="50"/>
    </row>
    <row r="7" spans="1:8" ht="20.100000000000001" customHeight="1" x14ac:dyDescent="0.3">
      <c r="A7" s="51">
        <v>1981</v>
      </c>
      <c r="B7" s="54" t="s">
        <v>461</v>
      </c>
      <c r="C7" s="55" t="s">
        <v>194</v>
      </c>
    </row>
    <row r="8" spans="1:8" s="52" customFormat="1" ht="20.100000000000001" customHeight="1" x14ac:dyDescent="0.25">
      <c r="A8" s="51">
        <v>1982</v>
      </c>
      <c r="B8" s="54" t="s">
        <v>462</v>
      </c>
      <c r="C8" s="55" t="s">
        <v>194</v>
      </c>
    </row>
    <row r="9" spans="1:8" s="52" customFormat="1" ht="20.100000000000001" customHeight="1" x14ac:dyDescent="0.25">
      <c r="A9" s="51">
        <v>1983</v>
      </c>
      <c r="B9" s="54" t="s">
        <v>463</v>
      </c>
      <c r="C9" s="55" t="s">
        <v>260</v>
      </c>
    </row>
    <row r="10" spans="1:8" s="52" customFormat="1" ht="20.100000000000001" customHeight="1" x14ac:dyDescent="0.25">
      <c r="A10" s="51">
        <v>1984</v>
      </c>
      <c r="B10" s="54" t="s">
        <v>432</v>
      </c>
      <c r="C10" s="55" t="s">
        <v>237</v>
      </c>
    </row>
    <row r="11" spans="1:8" s="52" customFormat="1" ht="20.100000000000001" customHeight="1" x14ac:dyDescent="0.25">
      <c r="A11" s="51">
        <v>1985</v>
      </c>
      <c r="B11" s="54" t="s">
        <v>464</v>
      </c>
      <c r="C11" s="55" t="s">
        <v>172</v>
      </c>
    </row>
    <row r="12" spans="1:8" s="52" customFormat="1" ht="20.100000000000001" customHeight="1" x14ac:dyDescent="0.25">
      <c r="A12" s="51">
        <v>1986</v>
      </c>
      <c r="B12" s="54" t="s">
        <v>465</v>
      </c>
      <c r="C12" s="55" t="s">
        <v>192</v>
      </c>
    </row>
    <row r="13" spans="1:8" s="52" customFormat="1" ht="20.100000000000001" customHeight="1" x14ac:dyDescent="0.25">
      <c r="A13" s="51">
        <v>1987</v>
      </c>
      <c r="B13" s="54" t="s">
        <v>462</v>
      </c>
      <c r="C13" s="55" t="s">
        <v>172</v>
      </c>
    </row>
    <row r="14" spans="1:8" s="52" customFormat="1" ht="20.100000000000001" customHeight="1" x14ac:dyDescent="0.25">
      <c r="A14" s="51">
        <v>1988</v>
      </c>
      <c r="B14" s="54" t="s">
        <v>466</v>
      </c>
      <c r="C14" s="55" t="s">
        <v>270</v>
      </c>
    </row>
    <row r="15" spans="1:8" s="52" customFormat="1" ht="20.100000000000001" customHeight="1" x14ac:dyDescent="0.25">
      <c r="A15" s="51">
        <v>1989</v>
      </c>
      <c r="B15" s="54" t="s">
        <v>465</v>
      </c>
      <c r="C15" s="55" t="s">
        <v>192</v>
      </c>
    </row>
    <row r="16" spans="1:8" s="52" customFormat="1" ht="20.100000000000001" customHeight="1" x14ac:dyDescent="0.25">
      <c r="A16" s="51">
        <v>1990</v>
      </c>
      <c r="B16" s="54" t="s">
        <v>467</v>
      </c>
      <c r="C16" s="52" t="s">
        <v>186</v>
      </c>
    </row>
    <row r="17" spans="1:4" s="52" customFormat="1" ht="20.100000000000001" customHeight="1" x14ac:dyDescent="0.25">
      <c r="A17" s="51">
        <v>1991</v>
      </c>
      <c r="B17" s="54" t="s">
        <v>431</v>
      </c>
      <c r="C17" s="55" t="s">
        <v>194</v>
      </c>
    </row>
    <row r="18" spans="1:4" s="52" customFormat="1" ht="20.100000000000001" customHeight="1" x14ac:dyDescent="0.25">
      <c r="A18" s="51">
        <v>1992</v>
      </c>
      <c r="B18" s="54" t="s">
        <v>468</v>
      </c>
      <c r="C18" s="55" t="s">
        <v>196</v>
      </c>
    </row>
    <row r="19" spans="1:4" s="52" customFormat="1" ht="20.100000000000001" customHeight="1" x14ac:dyDescent="0.25">
      <c r="A19" s="51">
        <v>1993</v>
      </c>
      <c r="B19" s="54" t="s">
        <v>469</v>
      </c>
      <c r="C19" s="55" t="s">
        <v>196</v>
      </c>
    </row>
    <row r="20" spans="1:4" s="52" customFormat="1" ht="20.100000000000001" customHeight="1" x14ac:dyDescent="0.25">
      <c r="A20" s="51">
        <v>1994</v>
      </c>
      <c r="B20" s="54" t="s">
        <v>439</v>
      </c>
      <c r="C20" s="55" t="s">
        <v>194</v>
      </c>
    </row>
    <row r="21" spans="1:4" s="52" customFormat="1" ht="20.100000000000001" customHeight="1" x14ac:dyDescent="0.25">
      <c r="A21" s="51">
        <v>1995</v>
      </c>
      <c r="B21" s="54" t="s">
        <v>437</v>
      </c>
      <c r="C21" s="55" t="s">
        <v>184</v>
      </c>
    </row>
    <row r="22" spans="1:4" s="52" customFormat="1" ht="20.100000000000001" customHeight="1" x14ac:dyDescent="0.25">
      <c r="A22" s="51">
        <v>1996</v>
      </c>
      <c r="B22" s="54" t="s">
        <v>432</v>
      </c>
      <c r="C22" s="55" t="s">
        <v>205</v>
      </c>
    </row>
    <row r="23" spans="1:4" s="52" customFormat="1" ht="20.100000000000001" customHeight="1" x14ac:dyDescent="0.25">
      <c r="A23" s="51">
        <v>1997</v>
      </c>
      <c r="B23" s="54" t="s">
        <v>439</v>
      </c>
      <c r="C23" s="55" t="s">
        <v>194</v>
      </c>
      <c r="D23" s="55"/>
    </row>
    <row r="24" spans="1:4" s="52" customFormat="1" ht="20.100000000000001" customHeight="1" x14ac:dyDescent="0.25">
      <c r="A24" s="51">
        <v>1998</v>
      </c>
      <c r="B24" s="54" t="s">
        <v>439</v>
      </c>
      <c r="C24" s="55" t="s">
        <v>194</v>
      </c>
      <c r="D24" s="55"/>
    </row>
    <row r="25" spans="1:4" s="52" customFormat="1" ht="20.100000000000001" customHeight="1" x14ac:dyDescent="0.25">
      <c r="A25" s="51">
        <v>1999</v>
      </c>
      <c r="B25" s="54" t="s">
        <v>470</v>
      </c>
      <c r="C25" s="55" t="s">
        <v>174</v>
      </c>
      <c r="D25" s="55"/>
    </row>
    <row r="26" spans="1:4" s="52" customFormat="1" ht="20.100000000000001" customHeight="1" x14ac:dyDescent="0.25">
      <c r="A26" s="51">
        <v>2000</v>
      </c>
      <c r="B26" s="54" t="s">
        <v>443</v>
      </c>
      <c r="C26" s="55" t="s">
        <v>228</v>
      </c>
    </row>
    <row r="27" spans="1:4" s="52" customFormat="1" ht="20.100000000000001" customHeight="1" x14ac:dyDescent="0.25">
      <c r="A27" s="51">
        <v>2001</v>
      </c>
      <c r="B27" s="54" t="s">
        <v>471</v>
      </c>
      <c r="C27" s="55" t="s">
        <v>174</v>
      </c>
    </row>
    <row r="28" spans="1:4" s="52" customFormat="1" ht="20.100000000000001" customHeight="1" x14ac:dyDescent="0.25">
      <c r="A28" s="51">
        <v>2002</v>
      </c>
      <c r="B28" s="54" t="s">
        <v>472</v>
      </c>
      <c r="C28" s="55" t="s">
        <v>174</v>
      </c>
    </row>
    <row r="29" spans="1:4" s="52" customFormat="1" ht="20.100000000000001" customHeight="1" x14ac:dyDescent="0.25">
      <c r="A29" s="51">
        <v>2003</v>
      </c>
      <c r="B29" s="54" t="s">
        <v>473</v>
      </c>
      <c r="C29" s="55" t="s">
        <v>228</v>
      </c>
    </row>
    <row r="30" spans="1:4" s="52" customFormat="1" ht="20.100000000000001" customHeight="1" x14ac:dyDescent="0.25">
      <c r="A30" s="51">
        <v>2004</v>
      </c>
      <c r="B30" s="54" t="s">
        <v>474</v>
      </c>
      <c r="C30" s="55" t="s">
        <v>196</v>
      </c>
    </row>
    <row r="31" spans="1:4" s="52" customFormat="1" ht="20.100000000000001" customHeight="1" x14ac:dyDescent="0.25">
      <c r="A31" s="51">
        <v>2005</v>
      </c>
      <c r="B31" s="54" t="s">
        <v>475</v>
      </c>
      <c r="C31" s="55" t="s">
        <v>178</v>
      </c>
    </row>
    <row r="32" spans="1:4" s="52" customFormat="1" ht="20.100000000000001" customHeight="1" x14ac:dyDescent="0.25">
      <c r="A32" s="51">
        <v>2006</v>
      </c>
      <c r="B32" s="54" t="s">
        <v>476</v>
      </c>
      <c r="C32" s="55" t="s">
        <v>184</v>
      </c>
    </row>
    <row r="33" spans="1:4" s="52" customFormat="1" ht="20.100000000000001" customHeight="1" x14ac:dyDescent="0.25">
      <c r="A33" s="51">
        <v>2007</v>
      </c>
      <c r="B33" s="54" t="s">
        <v>445</v>
      </c>
      <c r="C33" s="55" t="s">
        <v>192</v>
      </c>
    </row>
    <row r="34" spans="1:4" s="52" customFormat="1" ht="20.100000000000001" customHeight="1" x14ac:dyDescent="0.25">
      <c r="A34" s="51">
        <v>2008</v>
      </c>
      <c r="B34" s="54" t="s">
        <v>474</v>
      </c>
      <c r="C34" s="55" t="s">
        <v>196</v>
      </c>
    </row>
    <row r="35" spans="1:4" s="52" customFormat="1" ht="20.100000000000001" customHeight="1" x14ac:dyDescent="0.25">
      <c r="A35" s="51"/>
      <c r="B35" s="54" t="s">
        <v>476</v>
      </c>
      <c r="C35" s="55" t="s">
        <v>190</v>
      </c>
    </row>
    <row r="36" spans="1:4" s="52" customFormat="1" ht="20.100000000000001" customHeight="1" x14ac:dyDescent="0.25">
      <c r="A36" s="51">
        <v>2009</v>
      </c>
      <c r="B36" s="54" t="s">
        <v>474</v>
      </c>
      <c r="C36" s="55" t="s">
        <v>196</v>
      </c>
    </row>
    <row r="37" spans="1:4" s="52" customFormat="1" ht="20.100000000000001" customHeight="1" x14ac:dyDescent="0.25">
      <c r="A37" s="51"/>
      <c r="B37" s="54" t="s">
        <v>439</v>
      </c>
      <c r="C37" s="55" t="s">
        <v>194</v>
      </c>
    </row>
    <row r="38" spans="1:4" s="52" customFormat="1" ht="20.100000000000001" customHeight="1" x14ac:dyDescent="0.25">
      <c r="A38" s="51">
        <v>2010</v>
      </c>
      <c r="B38" s="54" t="s">
        <v>451</v>
      </c>
      <c r="C38" s="55" t="s">
        <v>184</v>
      </c>
    </row>
    <row r="39" spans="1:4" s="52" customFormat="1" ht="20.100000000000001" customHeight="1" x14ac:dyDescent="0.25">
      <c r="A39" s="51">
        <v>2011</v>
      </c>
      <c r="B39" s="54" t="s">
        <v>477</v>
      </c>
      <c r="C39" s="55" t="s">
        <v>478</v>
      </c>
    </row>
    <row r="40" spans="1:4" s="52" customFormat="1" ht="20.100000000000001" customHeight="1" x14ac:dyDescent="0.25">
      <c r="A40" s="51">
        <v>2012</v>
      </c>
      <c r="B40" s="54" t="s">
        <v>452</v>
      </c>
      <c r="C40" s="55" t="s">
        <v>196</v>
      </c>
    </row>
    <row r="41" spans="1:4" s="52" customFormat="1" ht="20.100000000000001" customHeight="1" x14ac:dyDescent="0.25">
      <c r="A41" s="51">
        <v>2013</v>
      </c>
      <c r="B41" s="54" t="s">
        <v>479</v>
      </c>
      <c r="C41" s="55" t="s">
        <v>263</v>
      </c>
    </row>
    <row r="42" spans="1:4" s="52" customFormat="1" ht="20.100000000000001" customHeight="1" x14ac:dyDescent="0.25">
      <c r="A42" s="51">
        <v>2014</v>
      </c>
      <c r="B42" s="54" t="s">
        <v>967</v>
      </c>
      <c r="C42" s="55" t="s">
        <v>192</v>
      </c>
    </row>
    <row r="43" spans="1:4" s="52" customFormat="1" ht="20.100000000000001" customHeight="1" x14ac:dyDescent="0.25">
      <c r="A43" s="51">
        <v>2015</v>
      </c>
      <c r="B43" s="54" t="s">
        <v>455</v>
      </c>
      <c r="C43" s="55" t="s">
        <v>190</v>
      </c>
    </row>
    <row r="44" spans="1:4" s="52" customFormat="1" ht="20.100000000000001" customHeight="1" x14ac:dyDescent="0.25">
      <c r="A44" s="51">
        <v>2016</v>
      </c>
      <c r="B44" s="54" t="s">
        <v>480</v>
      </c>
      <c r="C44" s="55" t="s">
        <v>176</v>
      </c>
    </row>
    <row r="45" spans="1:4" s="52" customFormat="1" ht="20.100000000000001" customHeight="1" x14ac:dyDescent="0.25">
      <c r="A45" s="51">
        <v>2017</v>
      </c>
      <c r="B45" s="54" t="s">
        <v>481</v>
      </c>
      <c r="C45" s="55" t="s">
        <v>184</v>
      </c>
    </row>
    <row r="46" spans="1:4" s="52" customFormat="1" ht="20.100000000000001" customHeight="1" x14ac:dyDescent="0.25">
      <c r="A46" s="51">
        <v>2018</v>
      </c>
      <c r="B46" s="54" t="s">
        <v>967</v>
      </c>
      <c r="C46" s="55" t="s">
        <v>192</v>
      </c>
    </row>
    <row r="47" spans="1:4" s="52" customFormat="1" ht="20.100000000000001" customHeight="1" x14ac:dyDescent="0.25">
      <c r="A47" s="51">
        <v>2019</v>
      </c>
      <c r="B47" s="54" t="s">
        <v>482</v>
      </c>
      <c r="C47" s="55" t="s">
        <v>205</v>
      </c>
    </row>
    <row r="48" spans="1:4" s="52" customFormat="1" ht="20.100000000000001" customHeight="1" x14ac:dyDescent="0.25">
      <c r="A48" s="51">
        <f>IF(B47&gt;"",MAX(A$4:A47)+1,"")</f>
        <v>2020</v>
      </c>
      <c r="B48" s="55" t="s">
        <v>929</v>
      </c>
      <c r="C48" s="55"/>
      <c r="D48" s="55"/>
    </row>
    <row r="49" spans="1:4" s="52" customFormat="1" ht="20.100000000000001" customHeight="1" x14ac:dyDescent="0.25">
      <c r="A49" s="51">
        <f>IF(B48&gt;"",MAX(A$4:A48)+1,"")</f>
        <v>2021</v>
      </c>
      <c r="B49" s="55" t="s">
        <v>959</v>
      </c>
      <c r="C49" s="55" t="s">
        <v>194</v>
      </c>
      <c r="D49" s="55"/>
    </row>
    <row r="50" spans="1:4" s="52" customFormat="1" ht="20.100000000000001" customHeight="1" x14ac:dyDescent="0.25">
      <c r="A50" s="51">
        <f>IF(B49&gt;"",MAX(A$4:A49)+1,"")</f>
        <v>2022</v>
      </c>
      <c r="B50" s="55" t="s">
        <v>482</v>
      </c>
      <c r="C50" s="55" t="s">
        <v>205</v>
      </c>
      <c r="D50" s="55"/>
    </row>
    <row r="51" spans="1:4" s="52" customFormat="1" ht="20.100000000000001" customHeight="1" x14ac:dyDescent="0.25">
      <c r="A51" s="51">
        <f>IF(B50&gt;"",MAX(A$4:A50)+1,"")</f>
        <v>2023</v>
      </c>
      <c r="B51" s="55" t="s">
        <v>1002</v>
      </c>
      <c r="C51" s="55" t="s">
        <v>176</v>
      </c>
      <c r="D51" s="55"/>
    </row>
    <row r="52" spans="1:4" s="52" customFormat="1" ht="20.100000000000001" customHeight="1" x14ac:dyDescent="0.25">
      <c r="A52" s="51">
        <f>IF(B51&gt;"",MAX(A$4:A51)+1,"")</f>
        <v>2024</v>
      </c>
      <c r="B52" s="55" t="s">
        <v>482</v>
      </c>
      <c r="C52" s="55" t="s">
        <v>205</v>
      </c>
      <c r="D52" s="55"/>
    </row>
    <row r="53" spans="1:4" s="52" customFormat="1" ht="20.100000000000001" customHeight="1" x14ac:dyDescent="0.25">
      <c r="A53" s="51">
        <f>IF(B52&gt;"",MAX(A$4:A52)+1,"")</f>
        <v>2025</v>
      </c>
      <c r="B53" s="55" t="s">
        <v>1048</v>
      </c>
      <c r="C53" s="55" t="s">
        <v>172</v>
      </c>
      <c r="D53" s="55"/>
    </row>
    <row r="54" spans="1:4" s="52" customFormat="1" ht="20.100000000000001" customHeight="1" x14ac:dyDescent="0.25">
      <c r="A54" s="51">
        <f>IF(B53&gt;"",MAX(A$4:A53)+1,"")</f>
        <v>2026</v>
      </c>
      <c r="B54" s="55"/>
      <c r="C54" s="55"/>
      <c r="D54" s="55"/>
    </row>
    <row r="55" spans="1:4" s="52" customFormat="1" ht="20.100000000000001" customHeight="1" x14ac:dyDescent="0.25">
      <c r="A55" s="51" t="str">
        <f>IF(B54&gt;"",MAX(A$4:A54)+1,"")</f>
        <v/>
      </c>
      <c r="B55" s="55"/>
      <c r="C55" s="55"/>
      <c r="D55" s="55"/>
    </row>
    <row r="56" spans="1:4" s="52" customFormat="1" ht="20.100000000000001" customHeight="1" x14ac:dyDescent="0.25">
      <c r="A56" s="51" t="str">
        <f>IF(B55&gt;"",MAX(A$4:A55)+1,"")</f>
        <v/>
      </c>
      <c r="B56" s="55"/>
      <c r="C56" s="55"/>
      <c r="D56" s="55"/>
    </row>
    <row r="57" spans="1:4" s="52" customFormat="1" ht="20.100000000000001" customHeight="1" x14ac:dyDescent="0.25">
      <c r="A57" s="51" t="str">
        <f>IF(B56&gt;"",MAX(A$4:A56)+1,"")</f>
        <v/>
      </c>
      <c r="B57" s="55"/>
      <c r="C57" s="55"/>
      <c r="D57" s="55"/>
    </row>
    <row r="58" spans="1:4" s="52" customFormat="1" ht="20.100000000000001" customHeight="1" x14ac:dyDescent="0.25">
      <c r="A58" s="51" t="str">
        <f>IF(B57&gt;"",MAX(A$4:A57)+1,"")</f>
        <v/>
      </c>
      <c r="B58" s="55"/>
      <c r="C58" s="55"/>
      <c r="D58" s="55"/>
    </row>
    <row r="59" spans="1:4" s="52" customFormat="1" ht="20.100000000000001" customHeight="1" x14ac:dyDescent="0.25">
      <c r="A59" s="51" t="str">
        <f>IF(B58&gt;"",MAX(A$4:A58)+1,"")</f>
        <v/>
      </c>
      <c r="B59" s="55"/>
      <c r="C59" s="55"/>
      <c r="D59" s="55"/>
    </row>
    <row r="60" spans="1:4" s="52" customFormat="1" ht="20.100000000000001" customHeight="1" x14ac:dyDescent="0.25">
      <c r="A60" s="51" t="str">
        <f>IF(B59&gt;"",MAX(A$4:A59)+1,"")</f>
        <v/>
      </c>
      <c r="B60" s="55"/>
      <c r="C60" s="55"/>
      <c r="D60" s="55"/>
    </row>
    <row r="61" spans="1:4" s="52" customFormat="1" ht="20.100000000000001" customHeight="1" x14ac:dyDescent="0.25">
      <c r="A61" s="51" t="str">
        <f>IF(B60&gt;"",MAX(A$4:A60)+1,"")</f>
        <v/>
      </c>
      <c r="B61" s="55"/>
      <c r="C61" s="55"/>
      <c r="D61" s="55"/>
    </row>
    <row r="62" spans="1:4" s="52" customFormat="1" ht="20.100000000000001" customHeight="1" x14ac:dyDescent="0.25">
      <c r="A62" s="51" t="str">
        <f>IF(B61&gt;"",MAX(A$4:A61)+1,"")</f>
        <v/>
      </c>
      <c r="B62" s="55"/>
      <c r="C62" s="55"/>
      <c r="D62" s="55"/>
    </row>
    <row r="63" spans="1:4" s="52" customFormat="1" ht="20.100000000000001" customHeight="1" x14ac:dyDescent="0.25">
      <c r="A63" s="51" t="str">
        <f>IF(B62&gt;"",MAX(A$4:A62)+1,"")</f>
        <v/>
      </c>
      <c r="B63" s="55"/>
      <c r="C63" s="55"/>
      <c r="D63" s="55"/>
    </row>
    <row r="64" spans="1:4" s="52" customFormat="1" ht="20.100000000000001" customHeight="1" x14ac:dyDescent="0.25">
      <c r="A64" s="51" t="str">
        <f>IF(B63&gt;"",MAX(A$4:A63)+1,"")</f>
        <v/>
      </c>
      <c r="B64" s="55"/>
      <c r="C64" s="55"/>
      <c r="D64" s="55"/>
    </row>
    <row r="65" spans="1:4" s="52" customFormat="1" ht="20.100000000000001" customHeight="1" x14ac:dyDescent="0.25">
      <c r="A65" s="51" t="str">
        <f>IF(B64&gt;"",MAX(A$4:A64)+1,"")</f>
        <v/>
      </c>
      <c r="B65" s="55"/>
      <c r="C65" s="55"/>
      <c r="D65" s="55"/>
    </row>
    <row r="66" spans="1:4" s="52" customFormat="1" ht="20.100000000000001" customHeight="1" x14ac:dyDescent="0.25">
      <c r="A66" s="51" t="str">
        <f>IF(B65&gt;"",MAX(A$4:A65)+1,"")</f>
        <v/>
      </c>
      <c r="B66" s="55"/>
      <c r="C66" s="55"/>
      <c r="D66" s="55"/>
    </row>
    <row r="67" spans="1:4" s="52" customFormat="1" ht="20.100000000000001" customHeight="1" x14ac:dyDescent="0.25">
      <c r="A67" s="51"/>
      <c r="B67" s="54" t="str">
        <f>_xlfn.IFS(A67&gt;0,VLOOKUP(A67,'Men''s Premier League'!A:D,6,FALSE),A67="","")</f>
        <v/>
      </c>
      <c r="C67" s="55"/>
    </row>
    <row r="68" spans="1:4" s="52" customFormat="1" ht="20.100000000000001" customHeight="1" x14ac:dyDescent="0.25">
      <c r="A68" s="51"/>
      <c r="B68" s="54" t="str">
        <f>_xlfn.IFS(A68&gt;0,VLOOKUP(A68,'Men''s Premier League'!A:D,6,FALSE),A68="","")</f>
        <v/>
      </c>
      <c r="C68" s="55"/>
    </row>
    <row r="69" spans="1:4" s="52" customFormat="1" ht="20.100000000000001" customHeight="1" x14ac:dyDescent="0.25">
      <c r="A69" s="51"/>
      <c r="B69" s="54" t="str">
        <f>_xlfn.IFS(A69&gt;0,VLOOKUP(A69,'Men''s Premier League'!A:D,6,FALSE),A69="","")</f>
        <v/>
      </c>
      <c r="C69" s="55"/>
    </row>
    <row r="70" spans="1:4" s="52" customFormat="1" ht="20.100000000000001" customHeight="1" x14ac:dyDescent="0.25">
      <c r="A70" s="51"/>
      <c r="B70" s="54" t="str">
        <f>_xlfn.IFS(A70&gt;0,VLOOKUP(A70,'Men''s Premier League'!A:D,6,FALSE),A70="","")</f>
        <v/>
      </c>
      <c r="C70" s="55"/>
    </row>
    <row r="71" spans="1:4" s="52" customFormat="1" ht="20.100000000000001" customHeight="1" x14ac:dyDescent="0.25">
      <c r="A71" s="51"/>
      <c r="B71" s="54" t="str">
        <f>_xlfn.IFS(A71&gt;0,VLOOKUP(A71,'Men''s Premier League'!A:D,6,FALSE),A71="","")</f>
        <v/>
      </c>
      <c r="C71" s="55"/>
    </row>
    <row r="72" spans="1:4" s="52" customFormat="1" ht="20.100000000000001" customHeight="1" x14ac:dyDescent="0.25">
      <c r="A72" s="51"/>
      <c r="B72" s="54" t="str">
        <f>_xlfn.IFS(A72&gt;0,VLOOKUP(A72,'Men''s Premier League'!A:D,6,FALSE),A72="","")</f>
        <v/>
      </c>
      <c r="C72" s="55"/>
    </row>
    <row r="73" spans="1:4" s="52" customFormat="1" ht="20.100000000000001" customHeight="1" x14ac:dyDescent="0.25">
      <c r="A73" s="51"/>
      <c r="B73" s="54" t="str">
        <f>_xlfn.IFS(A73&gt;0,VLOOKUP(A73,'Men''s Premier League'!A:D,6,FALSE),A73="","")</f>
        <v/>
      </c>
      <c r="C73" s="55"/>
    </row>
    <row r="74" spans="1:4" s="52" customFormat="1" ht="20.100000000000001" customHeight="1" x14ac:dyDescent="0.25">
      <c r="A74" s="51"/>
      <c r="B74" s="54" t="str">
        <f>_xlfn.IFS(A74&gt;0,VLOOKUP(A74,'Men''s Premier League'!A:D,6,FALSE),A74="","")</f>
        <v/>
      </c>
      <c r="C74" s="55"/>
    </row>
    <row r="75" spans="1:4" s="52" customFormat="1" ht="20.100000000000001" customHeight="1" x14ac:dyDescent="0.25">
      <c r="A75" s="51"/>
      <c r="B75" s="54" t="str">
        <f>_xlfn.IFS(A75&gt;0,VLOOKUP(A75,'Men''s Premier League'!A:D,6,FALSE),A75="","")</f>
        <v/>
      </c>
      <c r="C75" s="55"/>
    </row>
    <row r="76" spans="1:4" s="52" customFormat="1" ht="20.100000000000001" customHeight="1" x14ac:dyDescent="0.25">
      <c r="A76" s="51"/>
      <c r="B76" s="54" t="str">
        <f>_xlfn.IFS(A76&gt;0,VLOOKUP(A76,'Men''s Premier League'!A:D,6,FALSE),A76="","")</f>
        <v/>
      </c>
      <c r="C76" s="55"/>
    </row>
    <row r="77" spans="1:4" s="52" customFormat="1" ht="20.100000000000001" customHeight="1" x14ac:dyDescent="0.25">
      <c r="A77" s="51"/>
      <c r="B77" s="54" t="str">
        <f>_xlfn.IFS(A77&gt;0,VLOOKUP(A77,'Men''s Premier League'!A:D,6,FALSE),A77="","")</f>
        <v/>
      </c>
      <c r="C77" s="55"/>
    </row>
    <row r="78" spans="1:4" s="52" customFormat="1" ht="20.100000000000001" customHeight="1" x14ac:dyDescent="0.25">
      <c r="A78" s="51"/>
      <c r="B78" s="54" t="str">
        <f>_xlfn.IFS(A78&gt;0,VLOOKUP(A78,'Men''s Premier League'!A:D,6,FALSE),A78="","")</f>
        <v/>
      </c>
      <c r="C78" s="55"/>
    </row>
    <row r="79" spans="1:4" s="52" customFormat="1" ht="20.100000000000001" customHeight="1" x14ac:dyDescent="0.25">
      <c r="A79" s="51"/>
      <c r="B79" s="54" t="str">
        <f>_xlfn.IFS(A79&gt;0,VLOOKUP(A79,'Men''s Premier League'!A:D,6,FALSE),A79="","")</f>
        <v/>
      </c>
      <c r="C79" s="55"/>
    </row>
    <row r="80" spans="1:4" s="52" customFormat="1" ht="20.100000000000001" customHeight="1" x14ac:dyDescent="0.25">
      <c r="A80" s="51"/>
      <c r="B80" s="54" t="str">
        <f>_xlfn.IFS(A80&gt;0,VLOOKUP(A80,'Men''s Premier League'!A:D,6,FALSE),A80="","")</f>
        <v/>
      </c>
      <c r="C80" s="55"/>
    </row>
    <row r="81" spans="1:3" s="52" customFormat="1" ht="20.100000000000001" customHeight="1" x14ac:dyDescent="0.25">
      <c r="A81" s="51"/>
      <c r="B81" s="54" t="str">
        <f>_xlfn.IFS(A81&gt;0,VLOOKUP(A81,'Men''s Premier League'!A:D,6,FALSE),A81="","")</f>
        <v/>
      </c>
      <c r="C81" s="55"/>
    </row>
    <row r="82" spans="1:3" s="52" customFormat="1" ht="20.100000000000001" customHeight="1" x14ac:dyDescent="0.25">
      <c r="A82" s="51"/>
      <c r="B82" s="54" t="str">
        <f>_xlfn.IFS(A82&gt;0,VLOOKUP(A82,'Men''s Premier League'!A:D,6,FALSE),A82="","")</f>
        <v/>
      </c>
      <c r="C82" s="55"/>
    </row>
    <row r="83" spans="1:3" s="52" customFormat="1" ht="20.100000000000001" customHeight="1" x14ac:dyDescent="0.25">
      <c r="A83" s="51"/>
      <c r="B83" s="54" t="str">
        <f>_xlfn.IFS(A83&gt;0,VLOOKUP(A83,'Men''s Premier League'!A:D,6,FALSE),A83="","")</f>
        <v/>
      </c>
      <c r="C83" s="55"/>
    </row>
    <row r="84" spans="1:3" s="52" customFormat="1" ht="20.100000000000001" customHeight="1" x14ac:dyDescent="0.25">
      <c r="A84" s="51"/>
      <c r="B84" s="54" t="str">
        <f>_xlfn.IFS(A84&gt;0,VLOOKUP(A84,'Men''s Premier League'!A:D,6,FALSE),A84="","")</f>
        <v/>
      </c>
      <c r="C84" s="55"/>
    </row>
    <row r="85" spans="1:3" s="52" customFormat="1" ht="20.100000000000001" customHeight="1" x14ac:dyDescent="0.25">
      <c r="A85" s="51"/>
      <c r="B85" s="54" t="str">
        <f>_xlfn.IFS(A85&gt;0,VLOOKUP(A85,'Men''s Premier League'!A:D,6,FALSE),A85="","")</f>
        <v/>
      </c>
      <c r="C85" s="55"/>
    </row>
    <row r="86" spans="1:3" s="52" customFormat="1" ht="20.100000000000001" customHeight="1" x14ac:dyDescent="0.25">
      <c r="A86" s="51"/>
      <c r="B86" s="54" t="str">
        <f>_xlfn.IFS(A86&gt;0,VLOOKUP(A86,'Men''s Premier League'!A:D,6,FALSE),A86="","")</f>
        <v/>
      </c>
      <c r="C86" s="55"/>
    </row>
    <row r="87" spans="1:3" s="52" customFormat="1" ht="20.100000000000001" customHeight="1" x14ac:dyDescent="0.25">
      <c r="A87" s="51"/>
      <c r="B87" s="54" t="str">
        <f>_xlfn.IFS(A87&gt;0,VLOOKUP(A87,'Men''s Premier League'!A:D,6,FALSE),A87="","")</f>
        <v/>
      </c>
      <c r="C87" s="55"/>
    </row>
    <row r="88" spans="1:3" s="52" customFormat="1" ht="20.100000000000001" customHeight="1" x14ac:dyDescent="0.25">
      <c r="A88" s="51"/>
      <c r="B88" s="54" t="str">
        <f>_xlfn.IFS(A88&gt;0,VLOOKUP(A88,'Men''s Premier League'!A:D,6,FALSE),A88="","")</f>
        <v/>
      </c>
      <c r="C88" s="55"/>
    </row>
    <row r="89" spans="1:3" s="52" customFormat="1" ht="20.100000000000001" customHeight="1" x14ac:dyDescent="0.25">
      <c r="A89" s="51"/>
      <c r="B89" s="54" t="str">
        <f>_xlfn.IFS(A89&gt;0,VLOOKUP(A89,'Men''s Premier League'!A:D,6,FALSE),A89="","")</f>
        <v/>
      </c>
      <c r="C89" s="55"/>
    </row>
    <row r="90" spans="1:3" s="52" customFormat="1" ht="20.100000000000001" customHeight="1" x14ac:dyDescent="0.25">
      <c r="A90" s="51"/>
      <c r="B90" s="54" t="str">
        <f>_xlfn.IFS(A90&gt;0,VLOOKUP(A90,'Men''s Premier League'!A:D,6,FALSE),A90="","")</f>
        <v/>
      </c>
      <c r="C90" s="55"/>
    </row>
    <row r="91" spans="1:3" s="52" customFormat="1" ht="20.100000000000001" customHeight="1" x14ac:dyDescent="0.25">
      <c r="A91" s="51"/>
      <c r="B91" s="54" t="str">
        <f>_xlfn.IFS(A91&gt;0,VLOOKUP(A91,'Men''s Premier League'!A:D,6,FALSE),A91="","")</f>
        <v/>
      </c>
      <c r="C91" s="55"/>
    </row>
    <row r="92" spans="1:3" s="52" customFormat="1" ht="20.100000000000001" customHeight="1" x14ac:dyDescent="0.25">
      <c r="A92" s="51"/>
      <c r="B92" s="54" t="str">
        <f>_xlfn.IFS(A92&gt;0,VLOOKUP(A92,'Men''s Premier League'!A:D,6,FALSE),A92="","")</f>
        <v/>
      </c>
      <c r="C92" s="55"/>
    </row>
    <row r="93" spans="1:3" s="52" customFormat="1" ht="20.100000000000001" customHeight="1" x14ac:dyDescent="0.25">
      <c r="A93" s="51"/>
      <c r="B93" s="54" t="str">
        <f>_xlfn.IFS(A93&gt;0,VLOOKUP(A93,'Men''s Premier League'!A:D,6,FALSE),A93="","")</f>
        <v/>
      </c>
      <c r="C93" s="55"/>
    </row>
    <row r="94" spans="1:3" s="52" customFormat="1" ht="20.100000000000001" customHeight="1" x14ac:dyDescent="0.25">
      <c r="A94" s="51"/>
      <c r="B94" s="54" t="str">
        <f>_xlfn.IFS(A94&gt;0,VLOOKUP(A94,'Men''s Premier League'!A:D,6,FALSE),A94="","")</f>
        <v/>
      </c>
      <c r="C94" s="55"/>
    </row>
    <row r="95" spans="1:3" x14ac:dyDescent="0.3">
      <c r="B95" s="54" t="str">
        <f>_xlfn.IFS(A95&gt;0,VLOOKUP(A95,'Men''s Premier League'!A:D,6,FALSE),A95="","")</f>
        <v/>
      </c>
    </row>
    <row r="96" spans="1:3" x14ac:dyDescent="0.3">
      <c r="B96" s="54" t="str">
        <f>_xlfn.IFS(A96&gt;0,VLOOKUP(A96,'Men''s Premier League'!A:D,6,FALSE),A96="","")</f>
        <v/>
      </c>
    </row>
    <row r="97" spans="2:2" x14ac:dyDescent="0.3">
      <c r="B97" s="54" t="str">
        <f>_xlfn.IFS(A97&gt;0,VLOOKUP(A97,'Men''s Premier League'!A:D,6,FALSE),A97="","")</f>
        <v/>
      </c>
    </row>
    <row r="98" spans="2:2" x14ac:dyDescent="0.3">
      <c r="B98" s="54" t="str">
        <f>_xlfn.IFS(A98&gt;0,VLOOKUP(A98,'Men''s Premier League'!A:D,6,FALSE),A98="","")</f>
        <v/>
      </c>
    </row>
    <row r="99" spans="2:2" x14ac:dyDescent="0.3">
      <c r="B99" s="54" t="str">
        <f>_xlfn.IFS(A99&gt;0,VLOOKUP(A99,'Men''s Premier League'!A:D,6,FALSE),A99="","")</f>
        <v/>
      </c>
    </row>
    <row r="100" spans="2:2" x14ac:dyDescent="0.3">
      <c r="B100" s="54" t="str">
        <f>_xlfn.IFS(A100&gt;0,VLOOKUP(A100,'Men''s Premier League'!A:D,6,FALSE),A100="","")</f>
        <v/>
      </c>
    </row>
    <row r="101" spans="2:2" x14ac:dyDescent="0.3">
      <c r="B101" s="54" t="str">
        <f>_xlfn.IFS(A101&gt;0,VLOOKUP(A101,'Men''s Premier League'!A:D,6,FALSE),A101="","")</f>
        <v/>
      </c>
    </row>
    <row r="102" spans="2:2" x14ac:dyDescent="0.3">
      <c r="B102" s="54" t="str">
        <f>_xlfn.IFS(A102&gt;0,VLOOKUP(A102,'Men''s Premier League'!A:D,6,FALSE),A102="","")</f>
        <v/>
      </c>
    </row>
    <row r="103" spans="2:2" x14ac:dyDescent="0.3">
      <c r="B103" s="54" t="str">
        <f>_xlfn.IFS(A103&gt;0,VLOOKUP(A103,'Men''s Premier League'!A:D,6,FALSE),A103="","")</f>
        <v/>
      </c>
    </row>
  </sheetData>
  <mergeCells count="2">
    <mergeCell ref="B4:D4"/>
    <mergeCell ref="C3:D3"/>
  </mergeCells>
  <hyperlinks>
    <hyperlink ref="C1" location="'Competitions Dashboard'!A1" display=" COMPETITIONS DASHBOARD" xr:uid="{70A7EF69-A641-43DD-BE99-119CB838F024}"/>
    <hyperlink ref="D1" location="'Statistics Overview'!A1" display="STATISTICS OVERVIEW" xr:uid="{2DB8CDBB-A11A-461F-B04A-BD1E1E9B44C3}"/>
  </hyperlink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9496F-4FE5-4B38-82C3-A047CBC779F7}">
  <sheetPr>
    <pageSetUpPr fitToPage="1"/>
  </sheetPr>
  <dimension ref="A1:H107"/>
  <sheetViews>
    <sheetView showGridLines="0" zoomScaleNormal="100" workbookViewId="0">
      <pane xSplit="1" ySplit="6" topLeftCell="B33" activePane="bottomRight" state="frozen"/>
      <selection activeCell="C1" sqref="C1"/>
      <selection pane="topRight" activeCell="C1" sqref="C1"/>
      <selection pane="bottomLeft" activeCell="C1" sqref="C1"/>
      <selection pane="bottomRight" activeCell="B55" sqref="B55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x14ac:dyDescent="0.3">
      <c r="A2" s="129"/>
      <c r="B2" s="151"/>
      <c r="C2" s="151"/>
      <c r="D2" s="152"/>
      <c r="E2" s="48"/>
      <c r="F2" s="48"/>
      <c r="G2" s="48"/>
      <c r="H2" s="48"/>
    </row>
    <row r="3" spans="1:8" s="135" customFormat="1" x14ac:dyDescent="0.25">
      <c r="A3" s="51"/>
      <c r="B3" s="150"/>
      <c r="C3" s="313"/>
      <c r="D3" s="313"/>
      <c r="E3" s="52"/>
      <c r="F3" s="52"/>
      <c r="G3" s="52"/>
      <c r="H3" s="52"/>
    </row>
    <row r="4" spans="1:8" ht="45" customHeight="1" x14ac:dyDescent="0.3">
      <c r="A4" s="49"/>
      <c r="B4" s="314" t="s">
        <v>483</v>
      </c>
      <c r="C4" s="315"/>
      <c r="D4" s="315"/>
      <c r="E4" s="89"/>
      <c r="F4" s="89"/>
      <c r="G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425</v>
      </c>
      <c r="C6" s="94" t="s">
        <v>426</v>
      </c>
      <c r="D6" s="50"/>
      <c r="E6" s="50"/>
      <c r="F6" s="50"/>
      <c r="G6" s="50"/>
    </row>
    <row r="7" spans="1:8" ht="20.100000000000001" customHeight="1" x14ac:dyDescent="0.3">
      <c r="A7" s="51">
        <v>1985</v>
      </c>
      <c r="B7" s="54" t="s">
        <v>484</v>
      </c>
      <c r="C7" s="55" t="s">
        <v>194</v>
      </c>
    </row>
    <row r="8" spans="1:8" s="52" customFormat="1" ht="20.100000000000001" customHeight="1" x14ac:dyDescent="0.25">
      <c r="A8" s="51">
        <v>1986</v>
      </c>
      <c r="B8" s="54" t="s">
        <v>485</v>
      </c>
      <c r="C8" s="55" t="s">
        <v>192</v>
      </c>
    </row>
    <row r="9" spans="1:8" s="52" customFormat="1" ht="20.100000000000001" customHeight="1" x14ac:dyDescent="0.25">
      <c r="A9" s="51">
        <v>1987</v>
      </c>
      <c r="B9" s="54" t="s">
        <v>486</v>
      </c>
      <c r="C9" s="195" t="s">
        <v>415</v>
      </c>
    </row>
    <row r="10" spans="1:8" s="52" customFormat="1" ht="20.100000000000001" customHeight="1" x14ac:dyDescent="0.25">
      <c r="A10" s="51">
        <v>1988</v>
      </c>
      <c r="B10" s="54" t="s">
        <v>487</v>
      </c>
      <c r="C10" s="55" t="s">
        <v>184</v>
      </c>
    </row>
    <row r="11" spans="1:8" s="52" customFormat="1" ht="20.100000000000001" customHeight="1" x14ac:dyDescent="0.25">
      <c r="A11" s="51"/>
      <c r="B11" s="54" t="s">
        <v>488</v>
      </c>
      <c r="C11" s="55" t="s">
        <v>205</v>
      </c>
    </row>
    <row r="12" spans="1:8" s="52" customFormat="1" ht="20.100000000000001" customHeight="1" x14ac:dyDescent="0.25">
      <c r="A12" s="51">
        <v>1989</v>
      </c>
      <c r="B12" s="54" t="s">
        <v>463</v>
      </c>
      <c r="C12" s="195" t="s">
        <v>415</v>
      </c>
    </row>
    <row r="13" spans="1:8" s="52" customFormat="1" ht="20.100000000000001" customHeight="1" x14ac:dyDescent="0.25">
      <c r="A13" s="51"/>
      <c r="B13" s="54" t="s">
        <v>489</v>
      </c>
      <c r="C13" s="55" t="s">
        <v>263</v>
      </c>
    </row>
    <row r="14" spans="1:8" s="52" customFormat="1" ht="20.100000000000001" customHeight="1" x14ac:dyDescent="0.25">
      <c r="A14" s="51">
        <v>1990</v>
      </c>
      <c r="B14" s="54" t="s">
        <v>463</v>
      </c>
      <c r="C14" s="195" t="s">
        <v>415</v>
      </c>
    </row>
    <row r="15" spans="1:8" s="52" customFormat="1" ht="20.100000000000001" customHeight="1" x14ac:dyDescent="0.25">
      <c r="A15" s="51">
        <v>1991</v>
      </c>
      <c r="B15" s="54" t="s">
        <v>490</v>
      </c>
      <c r="C15" s="55" t="s">
        <v>194</v>
      </c>
    </row>
    <row r="16" spans="1:8" s="52" customFormat="1" ht="20.100000000000001" customHeight="1" x14ac:dyDescent="0.25">
      <c r="A16" s="51">
        <v>1992</v>
      </c>
      <c r="B16" s="54" t="s">
        <v>461</v>
      </c>
      <c r="C16" s="55" t="s">
        <v>194</v>
      </c>
    </row>
    <row r="17" spans="1:4" s="52" customFormat="1" ht="20.100000000000001" customHeight="1" x14ac:dyDescent="0.25">
      <c r="A17" s="51">
        <v>1993</v>
      </c>
      <c r="B17" s="54" t="s">
        <v>491</v>
      </c>
      <c r="C17" s="55" t="s">
        <v>184</v>
      </c>
    </row>
    <row r="18" spans="1:4" s="52" customFormat="1" ht="20.100000000000001" customHeight="1" x14ac:dyDescent="0.25">
      <c r="A18" s="51">
        <v>1994</v>
      </c>
      <c r="B18" s="54" t="s">
        <v>491</v>
      </c>
      <c r="C18" s="55" t="s">
        <v>184</v>
      </c>
    </row>
    <row r="19" spans="1:4" s="52" customFormat="1" ht="20.100000000000001" customHeight="1" x14ac:dyDescent="0.25">
      <c r="A19" s="51">
        <v>1995</v>
      </c>
      <c r="B19" s="54" t="s">
        <v>491</v>
      </c>
      <c r="C19" s="55" t="s">
        <v>184</v>
      </c>
    </row>
    <row r="20" spans="1:4" s="52" customFormat="1" ht="20.100000000000001" customHeight="1" x14ac:dyDescent="0.25">
      <c r="A20" s="51">
        <v>1996</v>
      </c>
      <c r="B20" s="54" t="s">
        <v>492</v>
      </c>
      <c r="C20" s="55" t="s">
        <v>192</v>
      </c>
    </row>
    <row r="21" spans="1:4" s="52" customFormat="1" ht="20.100000000000001" customHeight="1" x14ac:dyDescent="0.25">
      <c r="A21" s="51">
        <v>1997</v>
      </c>
      <c r="B21" s="54" t="s">
        <v>489</v>
      </c>
      <c r="C21" s="55" t="s">
        <v>263</v>
      </c>
    </row>
    <row r="22" spans="1:4" s="52" customFormat="1" ht="20.100000000000001" customHeight="1" x14ac:dyDescent="0.25">
      <c r="A22" s="51">
        <v>1998</v>
      </c>
      <c r="B22" s="54" t="s">
        <v>493</v>
      </c>
      <c r="C22" s="55" t="s">
        <v>186</v>
      </c>
    </row>
    <row r="23" spans="1:4" s="52" customFormat="1" ht="20.100000000000001" customHeight="1" x14ac:dyDescent="0.25">
      <c r="A23" s="51">
        <v>1999</v>
      </c>
      <c r="B23" s="54" t="s">
        <v>494</v>
      </c>
      <c r="C23" s="55" t="s">
        <v>228</v>
      </c>
    </row>
    <row r="24" spans="1:4" s="52" customFormat="1" ht="20.100000000000001" customHeight="1" x14ac:dyDescent="0.25">
      <c r="A24" s="51">
        <v>2000</v>
      </c>
      <c r="B24" s="54" t="s">
        <v>495</v>
      </c>
      <c r="C24" s="55" t="s">
        <v>186</v>
      </c>
    </row>
    <row r="25" spans="1:4" s="52" customFormat="1" ht="20.100000000000001" customHeight="1" x14ac:dyDescent="0.25">
      <c r="A25" s="51">
        <v>2001</v>
      </c>
      <c r="B25" s="54" t="s">
        <v>496</v>
      </c>
      <c r="C25" s="55" t="s">
        <v>228</v>
      </c>
      <c r="D25" s="55"/>
    </row>
    <row r="26" spans="1:4" s="52" customFormat="1" ht="20.100000000000001" customHeight="1" x14ac:dyDescent="0.25">
      <c r="A26" s="51">
        <v>2002</v>
      </c>
      <c r="B26" s="54" t="s">
        <v>497</v>
      </c>
      <c r="C26" s="55" t="s">
        <v>174</v>
      </c>
      <c r="D26" s="55"/>
    </row>
    <row r="27" spans="1:4" s="52" customFormat="1" ht="20.100000000000001" customHeight="1" x14ac:dyDescent="0.25">
      <c r="B27" s="54" t="s">
        <v>498</v>
      </c>
      <c r="C27" s="55" t="s">
        <v>178</v>
      </c>
      <c r="D27" s="55"/>
    </row>
    <row r="28" spans="1:4" s="52" customFormat="1" ht="20.100000000000001" customHeight="1" x14ac:dyDescent="0.25">
      <c r="A28" s="51">
        <v>2003</v>
      </c>
      <c r="B28" s="54" t="s">
        <v>495</v>
      </c>
      <c r="C28" s="55" t="s">
        <v>186</v>
      </c>
      <c r="D28" s="55"/>
    </row>
    <row r="29" spans="1:4" s="52" customFormat="1" ht="20.100000000000001" customHeight="1" x14ac:dyDescent="0.25">
      <c r="A29" s="51"/>
      <c r="B29" s="54" t="s">
        <v>499</v>
      </c>
      <c r="C29" s="55" t="s">
        <v>263</v>
      </c>
      <c r="D29" s="55"/>
    </row>
    <row r="30" spans="1:4" s="52" customFormat="1" ht="20.100000000000001" customHeight="1" x14ac:dyDescent="0.25">
      <c r="A30" s="51">
        <v>2004</v>
      </c>
      <c r="B30" s="54" t="s">
        <v>500</v>
      </c>
      <c r="C30" s="55" t="s">
        <v>176</v>
      </c>
    </row>
    <row r="31" spans="1:4" s="52" customFormat="1" ht="20.100000000000001" customHeight="1" x14ac:dyDescent="0.25">
      <c r="A31" s="51">
        <v>2005</v>
      </c>
      <c r="B31" s="54" t="s">
        <v>501</v>
      </c>
      <c r="C31" s="55" t="s">
        <v>178</v>
      </c>
    </row>
    <row r="32" spans="1:4" s="52" customFormat="1" ht="20.100000000000001" customHeight="1" x14ac:dyDescent="0.25">
      <c r="A32" s="51">
        <v>2006</v>
      </c>
      <c r="B32" s="54" t="s">
        <v>502</v>
      </c>
      <c r="C32" s="55" t="s">
        <v>228</v>
      </c>
    </row>
    <row r="33" spans="1:4" s="52" customFormat="1" ht="20.100000000000001" customHeight="1" x14ac:dyDescent="0.25">
      <c r="A33" s="51"/>
      <c r="B33" s="54" t="s">
        <v>501</v>
      </c>
      <c r="C33" s="55" t="s">
        <v>178</v>
      </c>
    </row>
    <row r="34" spans="1:4" s="52" customFormat="1" ht="20.100000000000001" customHeight="1" x14ac:dyDescent="0.25">
      <c r="A34" s="51">
        <v>2007</v>
      </c>
      <c r="B34" s="54" t="s">
        <v>503</v>
      </c>
      <c r="C34" s="55" t="s">
        <v>176</v>
      </c>
    </row>
    <row r="35" spans="1:4" s="52" customFormat="1" ht="20.100000000000001" customHeight="1" x14ac:dyDescent="0.25">
      <c r="A35" s="51"/>
      <c r="B35" s="54" t="s">
        <v>504</v>
      </c>
      <c r="C35" s="55" t="s">
        <v>184</v>
      </c>
    </row>
    <row r="36" spans="1:4" s="52" customFormat="1" ht="20.100000000000001" customHeight="1" x14ac:dyDescent="0.25">
      <c r="A36" s="51">
        <v>2008</v>
      </c>
      <c r="B36" s="54" t="s">
        <v>463</v>
      </c>
      <c r="C36" s="55" t="s">
        <v>194</v>
      </c>
    </row>
    <row r="37" spans="1:4" s="52" customFormat="1" ht="20.100000000000001" customHeight="1" x14ac:dyDescent="0.25">
      <c r="A37" s="51">
        <v>2009</v>
      </c>
      <c r="B37" s="54" t="s">
        <v>505</v>
      </c>
      <c r="C37" s="55" t="s">
        <v>196</v>
      </c>
    </row>
    <row r="38" spans="1:4" s="52" customFormat="1" ht="20.100000000000001" customHeight="1" x14ac:dyDescent="0.25">
      <c r="A38" s="51">
        <v>2010</v>
      </c>
      <c r="B38" s="54" t="s">
        <v>506</v>
      </c>
      <c r="C38" s="55" t="s">
        <v>201</v>
      </c>
    </row>
    <row r="39" spans="1:4" s="52" customFormat="1" ht="20.100000000000001" customHeight="1" x14ac:dyDescent="0.25">
      <c r="A39" s="51">
        <v>2011</v>
      </c>
      <c r="B39" s="54" t="s">
        <v>507</v>
      </c>
      <c r="C39" s="55" t="s">
        <v>196</v>
      </c>
    </row>
    <row r="40" spans="1:4" s="52" customFormat="1" ht="20.100000000000001" customHeight="1" x14ac:dyDescent="0.25">
      <c r="A40" s="51">
        <v>2012</v>
      </c>
      <c r="B40" s="54" t="s">
        <v>508</v>
      </c>
      <c r="C40" s="55" t="s">
        <v>172</v>
      </c>
    </row>
    <row r="41" spans="1:4" s="52" customFormat="1" ht="20.100000000000001" customHeight="1" x14ac:dyDescent="0.25">
      <c r="A41" s="51">
        <v>2013</v>
      </c>
      <c r="B41" s="54" t="s">
        <v>509</v>
      </c>
      <c r="C41" s="55" t="s">
        <v>194</v>
      </c>
    </row>
    <row r="42" spans="1:4" s="52" customFormat="1" ht="20.100000000000001" customHeight="1" x14ac:dyDescent="0.25">
      <c r="A42" s="51">
        <v>2014</v>
      </c>
      <c r="B42" s="54" t="s">
        <v>485</v>
      </c>
      <c r="C42" s="55" t="s">
        <v>192</v>
      </c>
    </row>
    <row r="43" spans="1:4" s="52" customFormat="1" ht="20.100000000000001" customHeight="1" x14ac:dyDescent="0.25">
      <c r="A43" s="51">
        <v>2015</v>
      </c>
      <c r="B43" s="54" t="s">
        <v>510</v>
      </c>
      <c r="C43" s="55" t="s">
        <v>184</v>
      </c>
    </row>
    <row r="44" spans="1:4" s="52" customFormat="1" ht="20.100000000000001" customHeight="1" x14ac:dyDescent="0.25">
      <c r="A44" s="51">
        <v>2016</v>
      </c>
      <c r="B44" s="54" t="s">
        <v>504</v>
      </c>
      <c r="C44" s="55" t="s">
        <v>184</v>
      </c>
    </row>
    <row r="45" spans="1:4" s="52" customFormat="1" ht="20.100000000000001" customHeight="1" x14ac:dyDescent="0.25">
      <c r="A45" s="51">
        <v>2017</v>
      </c>
      <c r="B45" s="54" t="s">
        <v>503</v>
      </c>
      <c r="C45" s="55" t="s">
        <v>178</v>
      </c>
    </row>
    <row r="46" spans="1:4" s="52" customFormat="1" ht="20.100000000000001" customHeight="1" x14ac:dyDescent="0.25">
      <c r="A46" s="51">
        <v>2018</v>
      </c>
      <c r="B46" s="54" t="s">
        <v>511</v>
      </c>
      <c r="C46" s="55" t="s">
        <v>205</v>
      </c>
    </row>
    <row r="47" spans="1:4" s="52" customFormat="1" ht="20.100000000000001" customHeight="1" x14ac:dyDescent="0.25">
      <c r="A47" s="51">
        <v>2019</v>
      </c>
      <c r="B47" s="54" t="s">
        <v>503</v>
      </c>
      <c r="C47" s="55" t="s">
        <v>178</v>
      </c>
    </row>
    <row r="48" spans="1:4" s="52" customFormat="1" ht="20.100000000000001" customHeight="1" x14ac:dyDescent="0.25">
      <c r="A48" s="51">
        <f>IF(B47&gt;"",MAX(A$4:A47)+1,"")</f>
        <v>2020</v>
      </c>
      <c r="B48" s="55" t="s">
        <v>929</v>
      </c>
      <c r="C48" s="55"/>
      <c r="D48" s="55"/>
    </row>
    <row r="49" spans="1:4" s="52" customFormat="1" ht="20.100000000000001" customHeight="1" x14ac:dyDescent="0.25">
      <c r="A49" s="51">
        <f>IF(B48&gt;"",MAX(A$4:A48)+1,"")</f>
        <v>2021</v>
      </c>
      <c r="B49" s="55" t="s">
        <v>485</v>
      </c>
      <c r="C49" s="55" t="s">
        <v>192</v>
      </c>
      <c r="D49" s="55"/>
    </row>
    <row r="50" spans="1:4" s="52" customFormat="1" ht="20.100000000000001" customHeight="1" x14ac:dyDescent="0.25">
      <c r="A50" s="51">
        <f>IF(B49&gt;"",MAX(A$4:A49)+1,"")</f>
        <v>2022</v>
      </c>
      <c r="B50" s="55" t="s">
        <v>986</v>
      </c>
      <c r="C50" s="55" t="s">
        <v>172</v>
      </c>
      <c r="D50" s="55"/>
    </row>
    <row r="51" spans="1:4" s="52" customFormat="1" ht="20.100000000000001" customHeight="1" x14ac:dyDescent="0.25">
      <c r="A51" s="51">
        <f>IF(B50&gt;"",MAX(A$4:A50)+1,"")</f>
        <v>2023</v>
      </c>
      <c r="B51" s="55" t="s">
        <v>1003</v>
      </c>
      <c r="C51" s="55" t="s">
        <v>205</v>
      </c>
      <c r="D51" s="55"/>
    </row>
    <row r="52" spans="1:4" s="52" customFormat="1" ht="20.100000000000001" customHeight="1" x14ac:dyDescent="0.25">
      <c r="A52" s="51"/>
      <c r="B52" s="55" t="s">
        <v>480</v>
      </c>
      <c r="C52" s="55" t="s">
        <v>176</v>
      </c>
      <c r="D52" s="55"/>
    </row>
    <row r="53" spans="1:4" s="52" customFormat="1" ht="20.100000000000001" customHeight="1" x14ac:dyDescent="0.25">
      <c r="A53" s="51">
        <f>IF(B52&gt;"",MAX(A$4:A52)+1,"")</f>
        <v>2024</v>
      </c>
      <c r="B53" s="55" t="s">
        <v>480</v>
      </c>
      <c r="C53" s="55" t="s">
        <v>176</v>
      </c>
      <c r="D53" s="55"/>
    </row>
    <row r="54" spans="1:4" s="52" customFormat="1" ht="20.100000000000001" customHeight="1" x14ac:dyDescent="0.25">
      <c r="A54" s="51">
        <f>IF(B53&gt;"",MAX(A$4:A53)+1,"")</f>
        <v>2025</v>
      </c>
      <c r="B54" s="55" t="s">
        <v>1049</v>
      </c>
      <c r="C54" s="55" t="s">
        <v>172</v>
      </c>
      <c r="D54" s="55"/>
    </row>
    <row r="55" spans="1:4" s="52" customFormat="1" ht="20.100000000000001" customHeight="1" x14ac:dyDescent="0.25">
      <c r="A55" s="51">
        <f>IF(B54&gt;"",MAX(A$4:A54)+1,"")</f>
        <v>2026</v>
      </c>
      <c r="B55" s="55"/>
      <c r="C55" s="55"/>
      <c r="D55" s="55"/>
    </row>
    <row r="56" spans="1:4" s="52" customFormat="1" ht="20.100000000000001" customHeight="1" x14ac:dyDescent="0.25">
      <c r="A56" s="51" t="str">
        <f>IF(B55&gt;"",MAX(A$4:A55)+1,"")</f>
        <v/>
      </c>
      <c r="B56" s="55"/>
      <c r="C56" s="55"/>
      <c r="D56" s="55"/>
    </row>
    <row r="57" spans="1:4" s="52" customFormat="1" ht="20.100000000000001" customHeight="1" x14ac:dyDescent="0.25">
      <c r="A57" s="51" t="str">
        <f>IF(B56&gt;"",MAX(A$4:A56)+1,"")</f>
        <v/>
      </c>
      <c r="B57" s="55"/>
      <c r="C57" s="55"/>
      <c r="D57" s="55"/>
    </row>
    <row r="58" spans="1:4" s="52" customFormat="1" ht="20.100000000000001" customHeight="1" x14ac:dyDescent="0.25">
      <c r="A58" s="51" t="str">
        <f>IF(B57&gt;"",MAX(A$4:A57)+1,"")</f>
        <v/>
      </c>
      <c r="B58" s="55"/>
      <c r="C58" s="55"/>
      <c r="D58" s="55"/>
    </row>
    <row r="59" spans="1:4" s="52" customFormat="1" ht="20.100000000000001" customHeight="1" x14ac:dyDescent="0.25">
      <c r="A59" s="51" t="str">
        <f>IF(B58&gt;"",MAX(A$4:A58)+1,"")</f>
        <v/>
      </c>
      <c r="B59" s="55"/>
      <c r="C59" s="55"/>
      <c r="D59" s="55"/>
    </row>
    <row r="60" spans="1:4" s="52" customFormat="1" ht="20.100000000000001" customHeight="1" x14ac:dyDescent="0.25">
      <c r="A60" s="51" t="str">
        <f>IF(B59&gt;"",MAX(A$4:A59)+1,"")</f>
        <v/>
      </c>
      <c r="B60" s="55"/>
      <c r="C60" s="55"/>
      <c r="D60" s="55"/>
    </row>
    <row r="61" spans="1:4" s="52" customFormat="1" ht="20.100000000000001" customHeight="1" x14ac:dyDescent="0.25">
      <c r="A61" s="51" t="str">
        <f>IF(B60&gt;"",MAX(A$4:A60)+1,"")</f>
        <v/>
      </c>
      <c r="B61" s="55"/>
      <c r="C61" s="55"/>
      <c r="D61" s="55"/>
    </row>
    <row r="62" spans="1:4" s="52" customFormat="1" ht="20.100000000000001" customHeight="1" x14ac:dyDescent="0.25">
      <c r="A62" s="51" t="str">
        <f>IF(B61&gt;"",MAX(A$4:A61)+1,"")</f>
        <v/>
      </c>
      <c r="B62" s="55"/>
      <c r="C62" s="55"/>
      <c r="D62" s="55"/>
    </row>
    <row r="63" spans="1:4" s="52" customFormat="1" ht="20.100000000000001" customHeight="1" x14ac:dyDescent="0.25">
      <c r="A63" s="51" t="str">
        <f>IF(B62&gt;"",MAX(A$4:A62)+1,"")</f>
        <v/>
      </c>
      <c r="B63" s="55"/>
      <c r="C63" s="55"/>
      <c r="D63" s="55"/>
    </row>
    <row r="64" spans="1:4" s="52" customFormat="1" ht="20.100000000000001" customHeight="1" x14ac:dyDescent="0.25">
      <c r="A64" s="51" t="str">
        <f>IF(B63&gt;"",MAX(A$4:A63)+1,"")</f>
        <v/>
      </c>
      <c r="B64" s="55"/>
      <c r="C64" s="55"/>
      <c r="D64" s="55"/>
    </row>
    <row r="65" spans="1:4" s="52" customFormat="1" ht="20.100000000000001" customHeight="1" x14ac:dyDescent="0.25">
      <c r="A65" s="51" t="str">
        <f>IF(B64&gt;"",MAX(A$4:A64)+1,"")</f>
        <v/>
      </c>
      <c r="B65" s="55"/>
      <c r="C65" s="55"/>
      <c r="D65" s="55"/>
    </row>
    <row r="66" spans="1:4" s="52" customFormat="1" ht="20.100000000000001" customHeight="1" x14ac:dyDescent="0.25">
      <c r="A66" s="51" t="str">
        <f>IF(B65&gt;"",MAX(A$4:A65)+1,"")</f>
        <v/>
      </c>
      <c r="B66" s="55"/>
      <c r="C66" s="55"/>
      <c r="D66" s="55"/>
    </row>
    <row r="67" spans="1:4" s="52" customFormat="1" ht="20.100000000000001" customHeight="1" x14ac:dyDescent="0.25">
      <c r="A67" s="51"/>
      <c r="B67" s="54" t="str">
        <f>_xlfn.IFS(A67&gt;0,VLOOKUP(A67,'Men''s Premier League'!A:D,7,FALSE),A67="","")</f>
        <v/>
      </c>
      <c r="C67" s="55"/>
    </row>
    <row r="68" spans="1:4" s="52" customFormat="1" ht="20.100000000000001" customHeight="1" x14ac:dyDescent="0.25">
      <c r="A68" s="51"/>
      <c r="B68" s="54" t="str">
        <f>_xlfn.IFS(A68&gt;0,VLOOKUP(A68,'Men''s Premier League'!A:D,7,FALSE),A68="","")</f>
        <v/>
      </c>
      <c r="C68" s="55"/>
    </row>
    <row r="69" spans="1:4" s="52" customFormat="1" ht="20.100000000000001" customHeight="1" x14ac:dyDescent="0.25">
      <c r="A69" s="51"/>
      <c r="B69" s="54" t="str">
        <f>_xlfn.IFS(A69&gt;0,VLOOKUP(A69,'Men''s Premier League'!A:D,7,FALSE),A69="","")</f>
        <v/>
      </c>
      <c r="C69" s="55"/>
    </row>
    <row r="70" spans="1:4" s="52" customFormat="1" ht="20.100000000000001" customHeight="1" x14ac:dyDescent="0.25">
      <c r="A70" s="51"/>
      <c r="B70" s="54" t="str">
        <f>_xlfn.IFS(A70&gt;0,VLOOKUP(A70,'Men''s Premier League'!A:D,7,FALSE),A70="","")</f>
        <v/>
      </c>
      <c r="C70" s="55"/>
    </row>
    <row r="71" spans="1:4" s="52" customFormat="1" ht="20.100000000000001" customHeight="1" x14ac:dyDescent="0.25">
      <c r="A71" s="51"/>
      <c r="B71" s="54" t="str">
        <f>_xlfn.IFS(A71&gt;0,VLOOKUP(A71,'Men''s Premier League'!A:D,7,FALSE),A71="","")</f>
        <v/>
      </c>
      <c r="C71" s="55"/>
    </row>
    <row r="72" spans="1:4" s="52" customFormat="1" ht="20.100000000000001" customHeight="1" x14ac:dyDescent="0.25">
      <c r="A72" s="51"/>
      <c r="B72" s="54" t="str">
        <f>_xlfn.IFS(A72&gt;0,VLOOKUP(A72,'Men''s Premier League'!A:D,7,FALSE),A72="","")</f>
        <v/>
      </c>
      <c r="C72" s="55"/>
    </row>
    <row r="73" spans="1:4" s="52" customFormat="1" ht="20.100000000000001" customHeight="1" x14ac:dyDescent="0.25">
      <c r="A73" s="51"/>
      <c r="B73" s="54" t="str">
        <f>_xlfn.IFS(A73&gt;0,VLOOKUP(A73,'Men''s Premier League'!A:D,7,FALSE),A73="","")</f>
        <v/>
      </c>
      <c r="C73" s="55"/>
    </row>
    <row r="74" spans="1:4" s="52" customFormat="1" ht="20.100000000000001" customHeight="1" x14ac:dyDescent="0.25">
      <c r="A74" s="51"/>
      <c r="B74" s="54" t="str">
        <f>_xlfn.IFS(A74&gt;0,VLOOKUP(A74,'Men''s Premier League'!A:D,7,FALSE),A74="","")</f>
        <v/>
      </c>
      <c r="C74" s="55"/>
    </row>
    <row r="75" spans="1:4" s="52" customFormat="1" ht="20.100000000000001" customHeight="1" x14ac:dyDescent="0.25">
      <c r="A75" s="51"/>
      <c r="B75" s="54" t="str">
        <f>_xlfn.IFS(A75&gt;0,VLOOKUP(A75,'Men''s Premier League'!A:D,7,FALSE),A75="","")</f>
        <v/>
      </c>
      <c r="C75" s="55"/>
    </row>
    <row r="76" spans="1:4" s="52" customFormat="1" ht="20.100000000000001" customHeight="1" x14ac:dyDescent="0.25">
      <c r="A76" s="51"/>
      <c r="B76" s="54" t="str">
        <f>_xlfn.IFS(A76&gt;0,VLOOKUP(A76,'Men''s Premier League'!A:D,7,FALSE),A76="","")</f>
        <v/>
      </c>
      <c r="C76" s="55"/>
    </row>
    <row r="77" spans="1:4" s="52" customFormat="1" ht="20.100000000000001" customHeight="1" x14ac:dyDescent="0.25">
      <c r="A77" s="51"/>
      <c r="B77" s="54" t="str">
        <f>_xlfn.IFS(A77&gt;0,VLOOKUP(A77,'Men''s Premier League'!A:D,7,FALSE),A77="","")</f>
        <v/>
      </c>
      <c r="C77" s="55"/>
    </row>
    <row r="78" spans="1:4" s="52" customFormat="1" ht="20.100000000000001" customHeight="1" x14ac:dyDescent="0.25">
      <c r="A78" s="51"/>
      <c r="B78" s="54" t="str">
        <f>_xlfn.IFS(A78&gt;0,VLOOKUP(A78,'Men''s Premier League'!A:D,7,FALSE),A78="","")</f>
        <v/>
      </c>
      <c r="C78" s="55"/>
    </row>
    <row r="79" spans="1:4" s="52" customFormat="1" ht="20.100000000000001" customHeight="1" x14ac:dyDescent="0.25">
      <c r="A79" s="51"/>
      <c r="B79" s="54" t="str">
        <f>_xlfn.IFS(A79&gt;0,VLOOKUP(A79,'Men''s Premier League'!A:D,7,FALSE),A79="","")</f>
        <v/>
      </c>
      <c r="C79" s="55"/>
    </row>
    <row r="80" spans="1:4" s="52" customFormat="1" ht="20.100000000000001" customHeight="1" x14ac:dyDescent="0.25">
      <c r="A80" s="51"/>
      <c r="B80" s="54" t="str">
        <f>_xlfn.IFS(A80&gt;0,VLOOKUP(A80,'Men''s Premier League'!A:D,7,FALSE),A80="","")</f>
        <v/>
      </c>
      <c r="C80" s="55"/>
    </row>
    <row r="81" spans="1:3" s="52" customFormat="1" ht="20.100000000000001" customHeight="1" x14ac:dyDescent="0.25">
      <c r="A81" s="51"/>
      <c r="B81" s="54" t="str">
        <f>_xlfn.IFS(A81&gt;0,VLOOKUP(A81,'Men''s Premier League'!A:D,7,FALSE),A81="","")</f>
        <v/>
      </c>
      <c r="C81" s="55"/>
    </row>
    <row r="82" spans="1:3" s="52" customFormat="1" ht="20.100000000000001" customHeight="1" x14ac:dyDescent="0.25">
      <c r="A82" s="51"/>
      <c r="B82" s="54" t="str">
        <f>_xlfn.IFS(A82&gt;0,VLOOKUP(A82,'Men''s Premier League'!A:D,7,FALSE),A82="","")</f>
        <v/>
      </c>
      <c r="C82" s="55"/>
    </row>
    <row r="83" spans="1:3" s="52" customFormat="1" ht="20.100000000000001" customHeight="1" x14ac:dyDescent="0.25">
      <c r="A83" s="51"/>
      <c r="B83" s="54" t="str">
        <f>_xlfn.IFS(A83&gt;0,VLOOKUP(A83,'Men''s Premier League'!A:D,7,FALSE),A83="","")</f>
        <v/>
      </c>
      <c r="C83" s="55"/>
    </row>
    <row r="84" spans="1:3" s="52" customFormat="1" ht="20.100000000000001" customHeight="1" x14ac:dyDescent="0.25">
      <c r="A84" s="51"/>
      <c r="B84" s="54" t="str">
        <f>_xlfn.IFS(A84&gt;0,VLOOKUP(A84,'Men''s Premier League'!A:D,7,FALSE),A84="","")</f>
        <v/>
      </c>
      <c r="C84" s="55"/>
    </row>
    <row r="85" spans="1:3" s="52" customFormat="1" ht="20.100000000000001" customHeight="1" x14ac:dyDescent="0.25">
      <c r="A85" s="51"/>
      <c r="B85" s="54" t="str">
        <f>_xlfn.IFS(A85&gt;0,VLOOKUP(A85,'Men''s Premier League'!A:D,7,FALSE),A85="","")</f>
        <v/>
      </c>
      <c r="C85" s="55"/>
    </row>
    <row r="86" spans="1:3" s="52" customFormat="1" ht="20.100000000000001" customHeight="1" x14ac:dyDescent="0.25">
      <c r="A86" s="51"/>
      <c r="B86" s="54" t="str">
        <f>_xlfn.IFS(A86&gt;0,VLOOKUP(A86,'Men''s Premier League'!A:D,7,FALSE),A86="","")</f>
        <v/>
      </c>
      <c r="C86" s="55"/>
    </row>
    <row r="87" spans="1:3" s="52" customFormat="1" ht="20.100000000000001" customHeight="1" x14ac:dyDescent="0.25">
      <c r="A87" s="51"/>
      <c r="B87" s="54" t="str">
        <f>_xlfn.IFS(A87&gt;0,VLOOKUP(A87,'Men''s Premier League'!A:D,7,FALSE),A87="","")</f>
        <v/>
      </c>
      <c r="C87" s="55"/>
    </row>
    <row r="88" spans="1:3" s="52" customFormat="1" ht="20.100000000000001" customHeight="1" x14ac:dyDescent="0.25">
      <c r="A88" s="51"/>
      <c r="B88" s="54" t="str">
        <f>_xlfn.IFS(A88&gt;0,VLOOKUP(A88,'Men''s Premier League'!A:D,7,FALSE),A88="","")</f>
        <v/>
      </c>
      <c r="C88" s="55"/>
    </row>
    <row r="89" spans="1:3" s="52" customFormat="1" ht="20.100000000000001" customHeight="1" x14ac:dyDescent="0.25">
      <c r="A89" s="51"/>
      <c r="B89" s="54" t="str">
        <f>_xlfn.IFS(A89&gt;0,VLOOKUP(A89,'Men''s Premier League'!A:D,7,FALSE),A89="","")</f>
        <v/>
      </c>
      <c r="C89" s="55"/>
    </row>
    <row r="90" spans="1:3" s="52" customFormat="1" ht="20.100000000000001" customHeight="1" x14ac:dyDescent="0.25">
      <c r="A90" s="51"/>
      <c r="B90" s="54" t="str">
        <f>_xlfn.IFS(A90&gt;0,VLOOKUP(A90,'Men''s Premier League'!A:D,7,FALSE),A90="","")</f>
        <v/>
      </c>
      <c r="C90" s="55"/>
    </row>
    <row r="91" spans="1:3" s="52" customFormat="1" ht="20.100000000000001" customHeight="1" x14ac:dyDescent="0.25">
      <c r="A91" s="51"/>
      <c r="B91" s="54" t="str">
        <f>_xlfn.IFS(A91&gt;0,VLOOKUP(A91,'Men''s Premier League'!A:D,7,FALSE),A91="","")</f>
        <v/>
      </c>
      <c r="C91" s="55"/>
    </row>
    <row r="92" spans="1:3" s="52" customFormat="1" ht="20.100000000000001" customHeight="1" x14ac:dyDescent="0.25">
      <c r="A92" s="51"/>
      <c r="B92" s="54" t="str">
        <f>_xlfn.IFS(A92&gt;0,VLOOKUP(A92,'Men''s Premier League'!A:D,7,FALSE),A92="","")</f>
        <v/>
      </c>
      <c r="C92" s="55"/>
    </row>
    <row r="93" spans="1:3" s="52" customFormat="1" ht="20.100000000000001" customHeight="1" x14ac:dyDescent="0.25">
      <c r="A93" s="51"/>
      <c r="B93" s="54" t="str">
        <f>_xlfn.IFS(A93&gt;0,VLOOKUP(A93,'Men''s Premier League'!A:D,7,FALSE),A93="","")</f>
        <v/>
      </c>
      <c r="C93" s="55"/>
    </row>
    <row r="94" spans="1:3" s="52" customFormat="1" ht="20.100000000000001" customHeight="1" x14ac:dyDescent="0.25">
      <c r="A94" s="51"/>
      <c r="B94" s="54" t="str">
        <f>_xlfn.IFS(A94&gt;0,VLOOKUP(A94,'Men''s Premier League'!A:D,7,FALSE),A94="","")</f>
        <v/>
      </c>
      <c r="C94" s="55"/>
    </row>
    <row r="95" spans="1:3" s="52" customFormat="1" ht="20.100000000000001" customHeight="1" x14ac:dyDescent="0.25">
      <c r="A95" s="51"/>
      <c r="B95" s="54" t="str">
        <f>_xlfn.IFS(A95&gt;0,VLOOKUP(A95,'Men''s Premier League'!A:D,7,FALSE),A95="","")</f>
        <v/>
      </c>
      <c r="C95" s="55"/>
    </row>
    <row r="96" spans="1:3" s="52" customFormat="1" ht="20.100000000000001" customHeight="1" x14ac:dyDescent="0.25">
      <c r="A96" s="51"/>
      <c r="B96" s="54" t="str">
        <f>_xlfn.IFS(A96&gt;0,VLOOKUP(A96,'Men''s Premier League'!A:D,7,FALSE),A96="","")</f>
        <v/>
      </c>
      <c r="C96" s="55"/>
    </row>
    <row r="97" spans="1:3" s="52" customFormat="1" ht="20.100000000000001" customHeight="1" x14ac:dyDescent="0.25">
      <c r="A97" s="51"/>
      <c r="B97" s="54" t="str">
        <f>_xlfn.IFS(A97&gt;0,VLOOKUP(A97,'Men''s Premier League'!A:D,7,FALSE),A97="","")</f>
        <v/>
      </c>
      <c r="C97" s="55"/>
    </row>
    <row r="98" spans="1:3" s="52" customFormat="1" ht="20.100000000000001" customHeight="1" x14ac:dyDescent="0.25">
      <c r="A98" s="51"/>
      <c r="B98" s="54" t="str">
        <f>_xlfn.IFS(A98&gt;0,VLOOKUP(A98,'Men''s Premier League'!A:D,7,FALSE),A98="","")</f>
        <v/>
      </c>
      <c r="C98" s="55"/>
    </row>
    <row r="99" spans="1:3" x14ac:dyDescent="0.3">
      <c r="B99" s="54" t="str">
        <f>_xlfn.IFS(A99&gt;0,VLOOKUP(A99,'Men''s Premier League'!A:D,7,FALSE),A99="","")</f>
        <v/>
      </c>
    </row>
    <row r="100" spans="1:3" x14ac:dyDescent="0.3">
      <c r="B100" s="54" t="str">
        <f>_xlfn.IFS(A100&gt;0,VLOOKUP(A100,'Men''s Premier League'!A:D,7,FALSE),A100="","")</f>
        <v/>
      </c>
    </row>
    <row r="101" spans="1:3" x14ac:dyDescent="0.3">
      <c r="B101" s="54" t="str">
        <f>_xlfn.IFS(A101&gt;0,VLOOKUP(A101,'Men''s Premier League'!A:D,7,FALSE),A101="","")</f>
        <v/>
      </c>
    </row>
    <row r="102" spans="1:3" x14ac:dyDescent="0.3">
      <c r="B102" s="54" t="str">
        <f>_xlfn.IFS(A102&gt;0,VLOOKUP(A102,'Men''s Premier League'!A:D,7,FALSE),A102="","")</f>
        <v/>
      </c>
    </row>
    <row r="103" spans="1:3" x14ac:dyDescent="0.3">
      <c r="B103" s="54" t="str">
        <f>_xlfn.IFS(A103&gt;0,VLOOKUP(A103,'Men''s Premier League'!A:D,7,FALSE),A103="","")</f>
        <v/>
      </c>
    </row>
    <row r="104" spans="1:3" x14ac:dyDescent="0.3">
      <c r="B104" s="54" t="str">
        <f>_xlfn.IFS(A104&gt;0,VLOOKUP(A104,'Men''s Premier League'!A:D,7,FALSE),A104="","")</f>
        <v/>
      </c>
    </row>
    <row r="105" spans="1:3" x14ac:dyDescent="0.3">
      <c r="B105" s="54" t="str">
        <f>_xlfn.IFS(A105&gt;0,VLOOKUP(A105,'Men''s Premier League'!A:D,7,FALSE),A105="","")</f>
        <v/>
      </c>
    </row>
    <row r="106" spans="1:3" x14ac:dyDescent="0.3">
      <c r="B106" s="54" t="str">
        <f>_xlfn.IFS(A106&gt;0,VLOOKUP(A106,'Men''s Premier League'!A:D,7,FALSE),A106="","")</f>
        <v/>
      </c>
    </row>
    <row r="107" spans="1:3" x14ac:dyDescent="0.3">
      <c r="B107" s="54" t="str">
        <f>_xlfn.IFS(A107&gt;0,VLOOKUP(A107,'Men''s Premier League'!A:D,7,FALSE),A107="","")</f>
        <v/>
      </c>
    </row>
  </sheetData>
  <mergeCells count="2">
    <mergeCell ref="B4:D4"/>
    <mergeCell ref="C3:D3"/>
  </mergeCells>
  <hyperlinks>
    <hyperlink ref="C1" location="'Competitions Dashboard'!A1" display=" COMPETITIONS DASHBOARD" xr:uid="{EB077091-5667-4D1B-ABB5-E2DA9B3FE49B}"/>
    <hyperlink ref="D1" location="'Statistics Overview'!A1" display="STATISTICS OVERVIEW" xr:uid="{7391E2DA-354F-41D8-9FB4-53ED1917BB5C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0A830-5D6B-422E-A22D-2E45E535C171}">
  <sheetPr>
    <pageSetUpPr fitToPage="1"/>
  </sheetPr>
  <dimension ref="A1:H104"/>
  <sheetViews>
    <sheetView showGridLines="0" zoomScaleNormal="100" workbookViewId="0">
      <pane xSplit="1" ySplit="6" topLeftCell="B29" activePane="bottomRight" state="frozen"/>
      <selection activeCell="C1" sqref="C1"/>
      <selection pane="topRight" activeCell="C1" sqref="C1"/>
      <selection pane="bottomLeft" activeCell="C1" sqref="C1"/>
      <selection pane="bottomRight" activeCell="B48" sqref="B48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4" width="15.5703125" style="96" customWidth="1"/>
    <col min="5" max="5" width="24.85546875" style="47" bestFit="1" customWidth="1"/>
    <col min="6" max="6" width="15.5703125" style="107" customWidth="1"/>
    <col min="7" max="7" width="15.5703125" style="48" customWidth="1"/>
    <col min="8" max="16384" width="9.140625" style="48"/>
  </cols>
  <sheetData>
    <row r="1" spans="1:8" x14ac:dyDescent="0.3">
      <c r="A1" s="129"/>
      <c r="B1" s="126"/>
      <c r="C1" s="124" t="s">
        <v>128</v>
      </c>
      <c r="D1" s="322" t="s">
        <v>0</v>
      </c>
      <c r="E1" s="322"/>
      <c r="F1" s="126"/>
      <c r="G1" s="126"/>
    </row>
    <row r="2" spans="1:8" s="128" customFormat="1" x14ac:dyDescent="0.3">
      <c r="A2" s="129"/>
      <c r="B2" s="151"/>
      <c r="C2" s="151"/>
      <c r="D2" s="152"/>
      <c r="E2" s="48"/>
      <c r="F2" s="48"/>
      <c r="G2" s="48"/>
      <c r="H2" s="48"/>
    </row>
    <row r="3" spans="1:8" s="135" customFormat="1" x14ac:dyDescent="0.25">
      <c r="A3" s="51"/>
      <c r="B3" s="150"/>
      <c r="C3" s="147"/>
      <c r="D3" s="147"/>
      <c r="E3" s="52"/>
      <c r="F3" s="52"/>
      <c r="G3" s="52"/>
      <c r="H3" s="52"/>
    </row>
    <row r="4" spans="1:8" ht="45" customHeight="1" x14ac:dyDescent="0.3">
      <c r="A4" s="49"/>
      <c r="B4" s="312" t="s">
        <v>1009</v>
      </c>
      <c r="C4" s="312"/>
      <c r="D4" s="312"/>
      <c r="E4" s="312"/>
      <c r="F4" s="110"/>
      <c r="G4" s="89"/>
    </row>
    <row r="5" spans="1:8" ht="9.9499999999999993" customHeight="1" x14ac:dyDescent="0.3">
      <c r="A5" s="49"/>
      <c r="D5" s="47"/>
      <c r="E5" s="48"/>
      <c r="F5" s="48"/>
    </row>
    <row r="6" spans="1:8" x14ac:dyDescent="0.3">
      <c r="A6" s="105"/>
      <c r="B6" s="94" t="s">
        <v>425</v>
      </c>
      <c r="C6" s="94" t="s">
        <v>426</v>
      </c>
      <c r="D6" s="108" t="s">
        <v>427</v>
      </c>
      <c r="E6" s="94" t="s">
        <v>66</v>
      </c>
      <c r="F6" s="111" t="s">
        <v>428</v>
      </c>
      <c r="G6" s="50"/>
    </row>
    <row r="7" spans="1:8" ht="20.100000000000001" customHeight="1" x14ac:dyDescent="0.3">
      <c r="A7" s="51">
        <v>1989</v>
      </c>
      <c r="B7" s="54" t="s">
        <v>512</v>
      </c>
      <c r="C7" s="55" t="s">
        <v>188</v>
      </c>
      <c r="D7" s="198" t="s">
        <v>415</v>
      </c>
      <c r="E7" s="197" t="s">
        <v>415</v>
      </c>
      <c r="F7" s="198" t="s">
        <v>415</v>
      </c>
    </row>
    <row r="8" spans="1:8" s="52" customFormat="1" ht="20.100000000000001" customHeight="1" x14ac:dyDescent="0.25">
      <c r="A8" s="51">
        <v>1990</v>
      </c>
      <c r="B8" s="54" t="s">
        <v>513</v>
      </c>
      <c r="C8" s="55" t="s">
        <v>174</v>
      </c>
      <c r="D8" s="198" t="s">
        <v>415</v>
      </c>
      <c r="E8" s="197" t="s">
        <v>415</v>
      </c>
      <c r="F8" s="198" t="s">
        <v>415</v>
      </c>
    </row>
    <row r="9" spans="1:8" s="52" customFormat="1" ht="20.100000000000001" customHeight="1" x14ac:dyDescent="0.25">
      <c r="A9" s="51">
        <v>1991</v>
      </c>
      <c r="B9" s="54" t="s">
        <v>514</v>
      </c>
      <c r="C9" s="55" t="s">
        <v>184</v>
      </c>
      <c r="D9" s="198" t="s">
        <v>415</v>
      </c>
      <c r="E9" s="109" t="s">
        <v>539</v>
      </c>
      <c r="F9" s="198" t="s">
        <v>415</v>
      </c>
    </row>
    <row r="10" spans="1:8" s="52" customFormat="1" ht="20.100000000000001" customHeight="1" x14ac:dyDescent="0.25">
      <c r="A10" s="51">
        <v>1992</v>
      </c>
      <c r="B10" s="54" t="s">
        <v>515</v>
      </c>
      <c r="C10" s="55" t="s">
        <v>172</v>
      </c>
      <c r="D10" s="198" t="s">
        <v>415</v>
      </c>
      <c r="E10" s="109" t="s">
        <v>539</v>
      </c>
      <c r="F10" s="198" t="s">
        <v>415</v>
      </c>
    </row>
    <row r="11" spans="1:8" s="52" customFormat="1" ht="20.100000000000001" customHeight="1" x14ac:dyDescent="0.25">
      <c r="A11" s="51">
        <v>1993</v>
      </c>
      <c r="B11" s="54" t="s">
        <v>516</v>
      </c>
      <c r="C11" s="55" t="s">
        <v>65</v>
      </c>
      <c r="D11" s="198" t="s">
        <v>415</v>
      </c>
      <c r="E11" s="197" t="s">
        <v>415</v>
      </c>
      <c r="F11" s="198" t="s">
        <v>415</v>
      </c>
    </row>
    <row r="12" spans="1:8" s="52" customFormat="1" ht="20.100000000000001" customHeight="1" x14ac:dyDescent="0.25">
      <c r="A12" s="51">
        <v>1994</v>
      </c>
      <c r="B12" s="54" t="s">
        <v>517</v>
      </c>
      <c r="C12" s="52" t="s">
        <v>172</v>
      </c>
      <c r="D12" s="107">
        <v>33</v>
      </c>
      <c r="E12" s="197" t="s">
        <v>415</v>
      </c>
      <c r="F12" s="198" t="s">
        <v>415</v>
      </c>
    </row>
    <row r="13" spans="1:8" s="52" customFormat="1" ht="20.100000000000001" customHeight="1" x14ac:dyDescent="0.25">
      <c r="A13" s="51">
        <v>1995</v>
      </c>
      <c r="B13" s="54" t="s">
        <v>518</v>
      </c>
      <c r="C13" s="52" t="s">
        <v>186</v>
      </c>
      <c r="D13" s="198" t="s">
        <v>415</v>
      </c>
      <c r="E13" s="197" t="s">
        <v>415</v>
      </c>
      <c r="F13" s="198" t="s">
        <v>415</v>
      </c>
    </row>
    <row r="14" spans="1:8" s="52" customFormat="1" ht="20.100000000000001" customHeight="1" x14ac:dyDescent="0.25">
      <c r="A14" s="51"/>
      <c r="B14" s="54" t="s">
        <v>519</v>
      </c>
      <c r="C14" s="52" t="s">
        <v>214</v>
      </c>
      <c r="D14" s="198" t="s">
        <v>415</v>
      </c>
      <c r="E14" s="197" t="s">
        <v>415</v>
      </c>
      <c r="F14" s="198" t="s">
        <v>415</v>
      </c>
    </row>
    <row r="15" spans="1:8" s="52" customFormat="1" ht="20.100000000000001" customHeight="1" x14ac:dyDescent="0.25">
      <c r="A15" s="51">
        <v>1996</v>
      </c>
      <c r="B15" s="54" t="s">
        <v>520</v>
      </c>
      <c r="C15" s="52" t="s">
        <v>263</v>
      </c>
      <c r="D15" s="198" t="s">
        <v>415</v>
      </c>
      <c r="E15" s="197" t="s">
        <v>415</v>
      </c>
      <c r="F15" s="198" t="s">
        <v>415</v>
      </c>
    </row>
    <row r="16" spans="1:8" s="52" customFormat="1" ht="20.100000000000001" customHeight="1" x14ac:dyDescent="0.25">
      <c r="A16" s="51">
        <v>1997</v>
      </c>
      <c r="B16" s="54" t="s">
        <v>521</v>
      </c>
      <c r="C16" s="52" t="s">
        <v>268</v>
      </c>
      <c r="D16" s="198" t="s">
        <v>415</v>
      </c>
      <c r="E16" s="197" t="s">
        <v>415</v>
      </c>
      <c r="F16" s="198" t="s">
        <v>415</v>
      </c>
    </row>
    <row r="17" spans="1:6" s="52" customFormat="1" ht="20.100000000000001" customHeight="1" x14ac:dyDescent="0.25">
      <c r="A17" s="51">
        <v>1998</v>
      </c>
      <c r="B17" s="54" t="s">
        <v>522</v>
      </c>
      <c r="C17" s="52" t="s">
        <v>172</v>
      </c>
      <c r="D17" s="198" t="s">
        <v>415</v>
      </c>
      <c r="E17" s="197" t="s">
        <v>415</v>
      </c>
      <c r="F17" s="198" t="s">
        <v>415</v>
      </c>
    </row>
    <row r="18" spans="1:6" s="52" customFormat="1" ht="20.100000000000001" customHeight="1" x14ac:dyDescent="0.25">
      <c r="A18" s="51">
        <v>1999</v>
      </c>
      <c r="B18" s="54" t="s">
        <v>523</v>
      </c>
      <c r="C18" s="52" t="s">
        <v>181</v>
      </c>
      <c r="D18" s="198" t="s">
        <v>415</v>
      </c>
      <c r="E18" s="197" t="s">
        <v>415</v>
      </c>
      <c r="F18" s="198" t="s">
        <v>415</v>
      </c>
    </row>
    <row r="19" spans="1:6" s="52" customFormat="1" ht="20.100000000000001" customHeight="1" x14ac:dyDescent="0.25">
      <c r="A19" s="51">
        <v>2000</v>
      </c>
      <c r="B19" s="54" t="s">
        <v>524</v>
      </c>
      <c r="C19" s="52" t="s">
        <v>269</v>
      </c>
      <c r="D19" s="198" t="s">
        <v>415</v>
      </c>
      <c r="E19" s="109" t="s">
        <v>525</v>
      </c>
      <c r="F19" s="198" t="s">
        <v>415</v>
      </c>
    </row>
    <row r="20" spans="1:6" s="52" customFormat="1" ht="20.100000000000001" customHeight="1" x14ac:dyDescent="0.25">
      <c r="A20" s="51">
        <v>2001</v>
      </c>
      <c r="B20" s="54" t="s">
        <v>430</v>
      </c>
      <c r="C20" s="52" t="s">
        <v>194</v>
      </c>
      <c r="D20" s="107">
        <v>28</v>
      </c>
      <c r="E20" s="109" t="s">
        <v>526</v>
      </c>
      <c r="F20" s="198" t="s">
        <v>415</v>
      </c>
    </row>
    <row r="21" spans="1:6" s="52" customFormat="1" ht="20.100000000000001" customHeight="1" x14ac:dyDescent="0.25">
      <c r="A21" s="51">
        <v>2002</v>
      </c>
      <c r="B21" s="54" t="s">
        <v>527</v>
      </c>
      <c r="C21" s="52" t="s">
        <v>269</v>
      </c>
      <c r="D21" s="198" t="s">
        <v>415</v>
      </c>
      <c r="E21" s="197" t="s">
        <v>415</v>
      </c>
      <c r="F21" s="198" t="s">
        <v>415</v>
      </c>
    </row>
    <row r="22" spans="1:6" s="52" customFormat="1" ht="20.100000000000001" customHeight="1" x14ac:dyDescent="0.25">
      <c r="A22" s="51">
        <v>2003</v>
      </c>
      <c r="B22" s="54" t="s">
        <v>528</v>
      </c>
      <c r="C22" s="52" t="s">
        <v>176</v>
      </c>
      <c r="D22" s="198" t="s">
        <v>415</v>
      </c>
      <c r="E22" s="197" t="s">
        <v>415</v>
      </c>
      <c r="F22" s="198" t="s">
        <v>415</v>
      </c>
    </row>
    <row r="23" spans="1:6" s="52" customFormat="1" ht="20.100000000000001" customHeight="1" x14ac:dyDescent="0.25">
      <c r="A23" s="51">
        <v>2004</v>
      </c>
      <c r="B23" s="54" t="s">
        <v>476</v>
      </c>
      <c r="C23" s="52" t="s">
        <v>184</v>
      </c>
      <c r="D23" s="198" t="s">
        <v>415</v>
      </c>
      <c r="E23" s="197" t="s">
        <v>415</v>
      </c>
      <c r="F23" s="198" t="s">
        <v>415</v>
      </c>
    </row>
    <row r="24" spans="1:6" s="52" customFormat="1" ht="20.100000000000001" customHeight="1" x14ac:dyDescent="0.25">
      <c r="B24" s="54" t="s">
        <v>529</v>
      </c>
      <c r="D24" s="198" t="s">
        <v>415</v>
      </c>
      <c r="E24" s="197" t="s">
        <v>415</v>
      </c>
      <c r="F24" s="198" t="s">
        <v>415</v>
      </c>
    </row>
    <row r="25" spans="1:6" s="52" customFormat="1" ht="20.100000000000001" customHeight="1" x14ac:dyDescent="0.25">
      <c r="A25" s="51">
        <v>2005</v>
      </c>
      <c r="B25" s="54" t="s">
        <v>530</v>
      </c>
      <c r="C25" s="55" t="s">
        <v>214</v>
      </c>
      <c r="D25" s="198" t="s">
        <v>415</v>
      </c>
      <c r="E25" s="197" t="s">
        <v>415</v>
      </c>
      <c r="F25" s="198" t="s">
        <v>415</v>
      </c>
    </row>
    <row r="26" spans="1:6" s="52" customFormat="1" ht="20.100000000000001" customHeight="1" x14ac:dyDescent="0.25">
      <c r="A26" s="51">
        <v>2006</v>
      </c>
      <c r="B26" s="54" t="s">
        <v>531</v>
      </c>
      <c r="C26" s="55" t="s">
        <v>217</v>
      </c>
      <c r="D26" s="198" t="s">
        <v>415</v>
      </c>
      <c r="E26" s="197" t="s">
        <v>415</v>
      </c>
      <c r="F26" s="198" t="s">
        <v>415</v>
      </c>
    </row>
    <row r="27" spans="1:6" s="52" customFormat="1" ht="20.100000000000001" customHeight="1" x14ac:dyDescent="0.25">
      <c r="A27" s="51">
        <v>2007</v>
      </c>
      <c r="B27" s="54" t="s">
        <v>532</v>
      </c>
      <c r="C27" s="55" t="s">
        <v>194</v>
      </c>
      <c r="D27" s="107">
        <v>35</v>
      </c>
      <c r="E27" s="197" t="s">
        <v>415</v>
      </c>
      <c r="F27" s="198" t="s">
        <v>415</v>
      </c>
    </row>
    <row r="28" spans="1:6" s="52" customFormat="1" ht="20.100000000000001" customHeight="1" x14ac:dyDescent="0.25">
      <c r="A28" s="51">
        <v>2008</v>
      </c>
      <c r="B28" s="54" t="s">
        <v>533</v>
      </c>
      <c r="C28" s="52" t="s">
        <v>184</v>
      </c>
      <c r="D28" s="107">
        <v>31</v>
      </c>
      <c r="E28" s="197" t="s">
        <v>415</v>
      </c>
      <c r="F28" s="198" t="s">
        <v>415</v>
      </c>
    </row>
    <row r="29" spans="1:6" s="52" customFormat="1" ht="20.100000000000001" customHeight="1" x14ac:dyDescent="0.25">
      <c r="A29" s="51">
        <v>2009</v>
      </c>
      <c r="B29" s="54" t="s">
        <v>534</v>
      </c>
      <c r="C29" s="52" t="s">
        <v>269</v>
      </c>
      <c r="D29" s="107">
        <v>24</v>
      </c>
      <c r="E29" s="197" t="s">
        <v>415</v>
      </c>
      <c r="F29" s="198" t="s">
        <v>415</v>
      </c>
    </row>
    <row r="30" spans="1:6" s="52" customFormat="1" ht="20.100000000000001" customHeight="1" x14ac:dyDescent="0.25">
      <c r="A30" s="51">
        <v>2010</v>
      </c>
      <c r="B30" s="54" t="s">
        <v>535</v>
      </c>
      <c r="C30" s="52" t="s">
        <v>174</v>
      </c>
      <c r="D30" s="107">
        <v>25</v>
      </c>
      <c r="E30" s="197" t="s">
        <v>415</v>
      </c>
      <c r="F30" s="198" t="s">
        <v>415</v>
      </c>
    </row>
    <row r="31" spans="1:6" s="52" customFormat="1" ht="20.100000000000001" customHeight="1" x14ac:dyDescent="0.25">
      <c r="A31" s="51">
        <v>2011</v>
      </c>
      <c r="B31" s="54" t="s">
        <v>536</v>
      </c>
      <c r="C31" s="52" t="s">
        <v>178</v>
      </c>
      <c r="D31" s="107">
        <v>23</v>
      </c>
      <c r="E31" s="109" t="s">
        <v>537</v>
      </c>
      <c r="F31" s="198" t="s">
        <v>415</v>
      </c>
    </row>
    <row r="32" spans="1:6" s="52" customFormat="1" ht="20.100000000000001" customHeight="1" x14ac:dyDescent="0.25">
      <c r="A32" s="51">
        <v>2012</v>
      </c>
      <c r="B32" s="54" t="s">
        <v>538</v>
      </c>
      <c r="C32" s="52" t="s">
        <v>271</v>
      </c>
      <c r="D32" s="107">
        <v>39</v>
      </c>
      <c r="E32" s="109" t="s">
        <v>539</v>
      </c>
      <c r="F32" s="107">
        <v>20</v>
      </c>
    </row>
    <row r="33" spans="1:6" s="52" customFormat="1" ht="20.100000000000001" customHeight="1" x14ac:dyDescent="0.25">
      <c r="A33" s="51">
        <v>2013</v>
      </c>
      <c r="B33" s="54" t="s">
        <v>540</v>
      </c>
      <c r="C33" s="52" t="s">
        <v>176</v>
      </c>
      <c r="D33" s="107">
        <v>34</v>
      </c>
      <c r="E33" s="109" t="s">
        <v>537</v>
      </c>
      <c r="F33" s="107">
        <v>18</v>
      </c>
    </row>
    <row r="34" spans="1:6" s="52" customFormat="1" ht="20.100000000000001" customHeight="1" x14ac:dyDescent="0.25">
      <c r="A34" s="51">
        <v>2014</v>
      </c>
      <c r="B34" s="54" t="s">
        <v>541</v>
      </c>
      <c r="C34" s="52" t="s">
        <v>203</v>
      </c>
      <c r="D34" s="107">
        <v>28</v>
      </c>
      <c r="E34" s="109" t="s">
        <v>537</v>
      </c>
      <c r="F34" s="107">
        <v>16</v>
      </c>
    </row>
    <row r="35" spans="1:6" s="52" customFormat="1" ht="20.100000000000001" customHeight="1" x14ac:dyDescent="0.25">
      <c r="A35" s="51"/>
      <c r="B35" s="54" t="s">
        <v>542</v>
      </c>
      <c r="C35" s="52" t="s">
        <v>183</v>
      </c>
      <c r="D35" s="107">
        <v>28</v>
      </c>
      <c r="E35" s="109" t="s">
        <v>539</v>
      </c>
      <c r="F35" s="107">
        <v>16</v>
      </c>
    </row>
    <row r="36" spans="1:6" s="52" customFormat="1" ht="20.100000000000001" customHeight="1" x14ac:dyDescent="0.25">
      <c r="A36" s="51">
        <v>2015</v>
      </c>
      <c r="B36" s="54" t="s">
        <v>543</v>
      </c>
      <c r="C36" s="52" t="s">
        <v>65</v>
      </c>
      <c r="D36" s="107">
        <v>30</v>
      </c>
      <c r="E36" s="197" t="s">
        <v>964</v>
      </c>
      <c r="F36" s="198">
        <v>18</v>
      </c>
    </row>
    <row r="37" spans="1:6" s="52" customFormat="1" ht="20.100000000000001" customHeight="1" x14ac:dyDescent="0.25">
      <c r="A37" s="51">
        <v>2016</v>
      </c>
      <c r="B37" s="54" t="s">
        <v>544</v>
      </c>
      <c r="C37" s="52" t="s">
        <v>197</v>
      </c>
      <c r="D37" s="107">
        <v>30</v>
      </c>
      <c r="E37" s="197" t="s">
        <v>548</v>
      </c>
      <c r="F37" s="198">
        <v>18</v>
      </c>
    </row>
    <row r="38" spans="1:6" s="52" customFormat="1" ht="20.100000000000001" customHeight="1" x14ac:dyDescent="0.25">
      <c r="A38" s="51">
        <v>2017</v>
      </c>
      <c r="B38" s="54" t="s">
        <v>545</v>
      </c>
      <c r="C38" s="52" t="s">
        <v>206</v>
      </c>
      <c r="D38" s="107">
        <v>29</v>
      </c>
      <c r="E38" s="197" t="s">
        <v>548</v>
      </c>
      <c r="F38" s="198">
        <v>18</v>
      </c>
    </row>
    <row r="39" spans="1:6" s="52" customFormat="1" ht="20.100000000000001" customHeight="1" x14ac:dyDescent="0.25">
      <c r="A39" s="51">
        <v>2018</v>
      </c>
      <c r="B39" s="54" t="s">
        <v>546</v>
      </c>
      <c r="C39" s="52" t="s">
        <v>190</v>
      </c>
      <c r="D39" s="107">
        <v>28</v>
      </c>
      <c r="E39" s="197" t="s">
        <v>964</v>
      </c>
      <c r="F39" s="198">
        <v>18</v>
      </c>
    </row>
    <row r="40" spans="1:6" s="52" customFormat="1" ht="20.100000000000001" customHeight="1" x14ac:dyDescent="0.25">
      <c r="A40" s="51">
        <v>2019</v>
      </c>
      <c r="B40" s="54" t="s">
        <v>547</v>
      </c>
      <c r="C40" s="52" t="s">
        <v>203</v>
      </c>
      <c r="D40" s="107">
        <v>33</v>
      </c>
      <c r="E40" s="109" t="s">
        <v>548</v>
      </c>
      <c r="F40" s="107">
        <v>16</v>
      </c>
    </row>
    <row r="41" spans="1:6" s="52" customFormat="1" ht="20.100000000000001" customHeight="1" x14ac:dyDescent="0.25">
      <c r="A41" s="51">
        <f>IF(B40&gt;"",MAX(A$4:A40)+1,"")</f>
        <v>2020</v>
      </c>
      <c r="B41" s="55" t="s">
        <v>945</v>
      </c>
      <c r="C41" s="55" t="s">
        <v>174</v>
      </c>
      <c r="D41" s="107">
        <v>14</v>
      </c>
      <c r="E41" s="109" t="s">
        <v>946</v>
      </c>
      <c r="F41" s="107">
        <v>10</v>
      </c>
    </row>
    <row r="42" spans="1:6" s="52" customFormat="1" ht="20.100000000000001" customHeight="1" x14ac:dyDescent="0.25">
      <c r="A42" s="51"/>
      <c r="B42" s="55" t="s">
        <v>947</v>
      </c>
      <c r="C42" s="55" t="s">
        <v>178</v>
      </c>
      <c r="D42" s="107">
        <v>14</v>
      </c>
      <c r="E42" s="109" t="s">
        <v>948</v>
      </c>
      <c r="F42" s="107">
        <v>9</v>
      </c>
    </row>
    <row r="43" spans="1:6" s="52" customFormat="1" ht="20.100000000000001" customHeight="1" x14ac:dyDescent="0.25">
      <c r="A43" s="51">
        <f>IF(B42&gt;"",MAX(A$4:A42)+1,"")</f>
        <v>2021</v>
      </c>
      <c r="B43" s="55" t="s">
        <v>546</v>
      </c>
      <c r="C43" s="55" t="s">
        <v>190</v>
      </c>
      <c r="D43" s="107">
        <v>23</v>
      </c>
      <c r="E43" s="109" t="s">
        <v>960</v>
      </c>
      <c r="F43" s="107">
        <v>16</v>
      </c>
    </row>
    <row r="44" spans="1:6" s="52" customFormat="1" ht="20.100000000000001" customHeight="1" x14ac:dyDescent="0.25">
      <c r="A44" s="51">
        <f>IF(B43&gt;"",MAX(A$4:A43)+1,"")</f>
        <v>2022</v>
      </c>
      <c r="B44" s="55" t="s">
        <v>979</v>
      </c>
      <c r="C44" s="55" t="s">
        <v>271</v>
      </c>
      <c r="D44" s="107">
        <v>19</v>
      </c>
      <c r="E44" s="109" t="s">
        <v>946</v>
      </c>
      <c r="F44" s="107">
        <v>14</v>
      </c>
    </row>
    <row r="45" spans="1:6" s="52" customFormat="1" ht="20.100000000000001" customHeight="1" x14ac:dyDescent="0.25">
      <c r="A45" s="51">
        <f>IF(B44&gt;"",MAX(A$4:A44)+1,"")</f>
        <v>2023</v>
      </c>
      <c r="B45" s="55" t="s">
        <v>1004</v>
      </c>
      <c r="C45" s="55" t="s">
        <v>174</v>
      </c>
      <c r="D45" s="107">
        <v>34</v>
      </c>
      <c r="E45" s="109" t="s">
        <v>1005</v>
      </c>
      <c r="F45" s="107">
        <v>20</v>
      </c>
    </row>
    <row r="46" spans="1:6" s="52" customFormat="1" ht="20.100000000000001" customHeight="1" x14ac:dyDescent="0.25">
      <c r="A46" s="51">
        <f>IF(B45&gt;"",MAX(A$4:A45)+1,"")</f>
        <v>2024</v>
      </c>
      <c r="B46" s="55" t="s">
        <v>979</v>
      </c>
      <c r="C46" s="55" t="s">
        <v>271</v>
      </c>
      <c r="D46" s="107">
        <v>26</v>
      </c>
      <c r="E46" s="109" t="s">
        <v>1005</v>
      </c>
      <c r="F46" s="107">
        <v>18</v>
      </c>
    </row>
    <row r="47" spans="1:6" s="52" customFormat="1" ht="20.100000000000001" customHeight="1" x14ac:dyDescent="0.25">
      <c r="A47" s="51">
        <f>IF(B46&gt;"",MAX(A$4:A46)+1,"")</f>
        <v>2025</v>
      </c>
      <c r="B47" s="55" t="s">
        <v>967</v>
      </c>
      <c r="C47" s="55" t="s">
        <v>186</v>
      </c>
      <c r="D47" s="107">
        <v>25</v>
      </c>
      <c r="E47" s="109" t="s">
        <v>1050</v>
      </c>
      <c r="F47" s="107">
        <v>14</v>
      </c>
    </row>
    <row r="48" spans="1:6" s="52" customFormat="1" ht="20.100000000000001" customHeight="1" x14ac:dyDescent="0.25">
      <c r="A48" s="51">
        <f>IF(B47&gt;"",MAX(A$4:A47)+1,"")</f>
        <v>2026</v>
      </c>
      <c r="B48" s="55"/>
      <c r="C48" s="55"/>
      <c r="D48" s="107"/>
      <c r="E48" s="109"/>
      <c r="F48" s="107"/>
    </row>
    <row r="49" spans="1:6" s="52" customFormat="1" ht="20.100000000000001" customHeight="1" x14ac:dyDescent="0.25">
      <c r="A49" s="51" t="str">
        <f>IF(B48&gt;"",MAX(A$4:A48)+1,"")</f>
        <v/>
      </c>
      <c r="B49" s="55"/>
      <c r="C49" s="55"/>
      <c r="D49" s="107"/>
      <c r="E49" s="109"/>
      <c r="F49" s="107"/>
    </row>
    <row r="50" spans="1:6" s="52" customFormat="1" ht="20.100000000000001" customHeight="1" x14ac:dyDescent="0.25">
      <c r="A50" s="51" t="str">
        <f>IF(B49&gt;"",MAX(A$4:A49)+1,"")</f>
        <v/>
      </c>
      <c r="B50" s="55"/>
      <c r="C50" s="55"/>
      <c r="D50" s="107"/>
      <c r="E50" s="109"/>
      <c r="F50" s="107"/>
    </row>
    <row r="51" spans="1:6" s="52" customFormat="1" ht="20.100000000000001" customHeight="1" x14ac:dyDescent="0.25">
      <c r="A51" s="51" t="str">
        <f>IF(B50&gt;"",MAX(A$4:A50)+1,"")</f>
        <v/>
      </c>
      <c r="B51" s="55"/>
      <c r="C51" s="55"/>
      <c r="D51" s="109"/>
      <c r="E51" s="55"/>
      <c r="F51" s="109"/>
    </row>
    <row r="52" spans="1:6" s="52" customFormat="1" ht="20.100000000000001" customHeight="1" x14ac:dyDescent="0.25">
      <c r="A52" s="51" t="str">
        <f>IF(B51&gt;"",MAX(A$4:A51)+1,"")</f>
        <v/>
      </c>
      <c r="B52" s="55"/>
      <c r="C52" s="55"/>
      <c r="D52" s="109"/>
      <c r="E52" s="55"/>
      <c r="F52" s="109"/>
    </row>
    <row r="53" spans="1:6" s="52" customFormat="1" ht="20.100000000000001" customHeight="1" x14ac:dyDescent="0.25">
      <c r="A53" s="51" t="str">
        <f>IF(B52&gt;"",MAX(A$4:A52)+1,"")</f>
        <v/>
      </c>
      <c r="B53" s="55"/>
      <c r="C53" s="55"/>
      <c r="D53" s="109"/>
      <c r="E53" s="55"/>
      <c r="F53" s="109"/>
    </row>
    <row r="54" spans="1:6" s="52" customFormat="1" ht="20.100000000000001" customHeight="1" x14ac:dyDescent="0.25">
      <c r="A54" s="51" t="str">
        <f>IF(B53&gt;"",MAX(A$4:A53)+1,"")</f>
        <v/>
      </c>
      <c r="B54" s="55"/>
      <c r="C54" s="55"/>
      <c r="D54" s="109"/>
      <c r="E54" s="55"/>
      <c r="F54" s="109"/>
    </row>
    <row r="55" spans="1:6" s="52" customFormat="1" ht="20.100000000000001" customHeight="1" x14ac:dyDescent="0.25">
      <c r="A55" s="51" t="str">
        <f>IF(B54&gt;"",MAX(A$4:A54)+1,"")</f>
        <v/>
      </c>
      <c r="B55" s="55"/>
      <c r="C55" s="55"/>
      <c r="D55" s="109"/>
      <c r="E55" s="55"/>
      <c r="F55" s="109"/>
    </row>
    <row r="56" spans="1:6" s="52" customFormat="1" ht="20.100000000000001" customHeight="1" x14ac:dyDescent="0.25">
      <c r="A56" s="51" t="str">
        <f>IF(B55&gt;"",MAX(A$4:A55)+1,"")</f>
        <v/>
      </c>
      <c r="B56" s="55"/>
      <c r="C56" s="55"/>
      <c r="D56" s="109"/>
      <c r="E56" s="55"/>
      <c r="F56" s="109"/>
    </row>
    <row r="57" spans="1:6" s="52" customFormat="1" ht="20.100000000000001" customHeight="1" x14ac:dyDescent="0.25">
      <c r="A57" s="51" t="str">
        <f>IF(B56&gt;"",MAX(A$4:A56)+1,"")</f>
        <v/>
      </c>
      <c r="B57" s="55"/>
      <c r="C57" s="55"/>
      <c r="D57" s="109"/>
      <c r="E57" s="55"/>
      <c r="F57" s="109"/>
    </row>
    <row r="58" spans="1:6" s="52" customFormat="1" ht="20.100000000000001" customHeight="1" x14ac:dyDescent="0.25">
      <c r="A58" s="51" t="str">
        <f>IF(B57&gt;"",MAX(A$4:A57)+1,"")</f>
        <v/>
      </c>
      <c r="B58" s="55"/>
      <c r="C58" s="55"/>
      <c r="D58" s="109"/>
      <c r="E58" s="55"/>
      <c r="F58" s="109"/>
    </row>
    <row r="59" spans="1:6" s="52" customFormat="1" ht="20.100000000000001" customHeight="1" x14ac:dyDescent="0.25">
      <c r="A59" s="51" t="str">
        <f>IF(B58&gt;"",MAX(A$4:A58)+1,"")</f>
        <v/>
      </c>
      <c r="B59" s="55"/>
      <c r="C59" s="55"/>
      <c r="D59" s="109"/>
      <c r="E59" s="55"/>
      <c r="F59" s="109"/>
    </row>
    <row r="60" spans="1:6" s="52" customFormat="1" ht="20.100000000000001" customHeight="1" x14ac:dyDescent="0.25">
      <c r="A60" s="51"/>
      <c r="B60" s="54" t="str">
        <f>_xlfn.IFS(A60&gt;0,VLOOKUP(A60,'Men''s Premier League'!A:D,5,FALSE),A60="","")</f>
        <v/>
      </c>
      <c r="C60" s="55"/>
      <c r="D60" s="107"/>
      <c r="E60" s="55"/>
      <c r="F60" s="109"/>
    </row>
    <row r="61" spans="1:6" s="52" customFormat="1" ht="20.100000000000001" customHeight="1" x14ac:dyDescent="0.25">
      <c r="A61" s="51"/>
      <c r="B61" s="54" t="str">
        <f>_xlfn.IFS(A61&gt;0,VLOOKUP(A61,'Men''s Premier League'!A:D,5,FALSE),A61="","")</f>
        <v/>
      </c>
      <c r="C61" s="55"/>
      <c r="D61" s="107"/>
      <c r="E61" s="55"/>
      <c r="F61" s="109"/>
    </row>
    <row r="62" spans="1:6" s="52" customFormat="1" ht="20.100000000000001" customHeight="1" x14ac:dyDescent="0.25">
      <c r="A62" s="51"/>
      <c r="B62" s="54" t="str">
        <f>_xlfn.IFS(A62&gt;0,VLOOKUP(A62,'Men''s Premier League'!A:D,5,FALSE),A62="","")</f>
        <v/>
      </c>
      <c r="C62" s="55"/>
      <c r="D62" s="107"/>
      <c r="E62" s="55"/>
      <c r="F62" s="109"/>
    </row>
    <row r="63" spans="1:6" s="52" customFormat="1" ht="20.100000000000001" customHeight="1" x14ac:dyDescent="0.25">
      <c r="A63" s="51"/>
      <c r="B63" s="54" t="str">
        <f>_xlfn.IFS(A63&gt;0,VLOOKUP(A63,'Men''s Premier League'!A:D,5,FALSE),A63="","")</f>
        <v/>
      </c>
      <c r="C63" s="55"/>
      <c r="D63" s="107"/>
      <c r="E63" s="55"/>
      <c r="F63" s="109"/>
    </row>
    <row r="64" spans="1:6" s="52" customFormat="1" ht="20.100000000000001" customHeight="1" x14ac:dyDescent="0.25">
      <c r="A64" s="51"/>
      <c r="B64" s="54" t="str">
        <f>_xlfn.IFS(A64&gt;0,VLOOKUP(A64,'Men''s Premier League'!A:D,5,FALSE),A64="","")</f>
        <v/>
      </c>
      <c r="C64" s="55"/>
      <c r="D64" s="107"/>
      <c r="E64" s="55"/>
      <c r="F64" s="109"/>
    </row>
    <row r="65" spans="1:6" s="52" customFormat="1" ht="20.100000000000001" customHeight="1" x14ac:dyDescent="0.25">
      <c r="A65" s="51"/>
      <c r="B65" s="54" t="str">
        <f>_xlfn.IFS(A65&gt;0,VLOOKUP(A65,'Men''s Premier League'!A:D,5,FALSE),A65="","")</f>
        <v/>
      </c>
      <c r="C65" s="55"/>
      <c r="D65" s="107"/>
      <c r="E65" s="55"/>
      <c r="F65" s="109"/>
    </row>
    <row r="66" spans="1:6" s="52" customFormat="1" ht="20.100000000000001" customHeight="1" x14ac:dyDescent="0.25">
      <c r="A66" s="51"/>
      <c r="B66" s="54" t="str">
        <f>_xlfn.IFS(A66&gt;0,VLOOKUP(A66,'Men''s Premier League'!A:D,5,FALSE),A66="","")</f>
        <v/>
      </c>
      <c r="C66" s="55"/>
      <c r="D66" s="107"/>
      <c r="E66" s="55"/>
      <c r="F66" s="109"/>
    </row>
    <row r="67" spans="1:6" s="52" customFormat="1" ht="20.100000000000001" customHeight="1" x14ac:dyDescent="0.25">
      <c r="A67" s="51"/>
      <c r="B67" s="54" t="str">
        <f>_xlfn.IFS(A67&gt;0,VLOOKUP(A67,'Men''s Premier League'!A:D,5,FALSE),A67="","")</f>
        <v/>
      </c>
      <c r="C67" s="55"/>
      <c r="D67" s="93"/>
      <c r="E67" s="55"/>
      <c r="F67" s="109"/>
    </row>
    <row r="68" spans="1:6" s="52" customFormat="1" ht="20.100000000000001" customHeight="1" x14ac:dyDescent="0.25">
      <c r="A68" s="51"/>
      <c r="B68" s="54" t="str">
        <f>_xlfn.IFS(A68&gt;0,VLOOKUP(A68,'Men''s Premier League'!A:D,5,FALSE),A68="","")</f>
        <v/>
      </c>
      <c r="C68" s="55"/>
      <c r="D68" s="93"/>
      <c r="E68" s="55"/>
      <c r="F68" s="109"/>
    </row>
    <row r="69" spans="1:6" s="52" customFormat="1" ht="20.100000000000001" customHeight="1" x14ac:dyDescent="0.25">
      <c r="A69" s="51"/>
      <c r="B69" s="54" t="str">
        <f>_xlfn.IFS(A69&gt;0,VLOOKUP(A69,'Men''s Premier League'!A:D,5,FALSE),A69="","")</f>
        <v/>
      </c>
      <c r="C69" s="55"/>
      <c r="D69" s="93"/>
      <c r="E69" s="55"/>
      <c r="F69" s="109"/>
    </row>
    <row r="70" spans="1:6" s="52" customFormat="1" ht="20.100000000000001" customHeight="1" x14ac:dyDescent="0.25">
      <c r="A70" s="51"/>
      <c r="B70" s="54" t="str">
        <f>_xlfn.IFS(A70&gt;0,VLOOKUP(A70,'Men''s Premier League'!A:D,5,FALSE),A70="","")</f>
        <v/>
      </c>
      <c r="C70" s="55"/>
      <c r="D70" s="93"/>
      <c r="E70" s="55"/>
      <c r="F70" s="107"/>
    </row>
    <row r="71" spans="1:6" s="52" customFormat="1" ht="20.100000000000001" customHeight="1" x14ac:dyDescent="0.25">
      <c r="A71" s="51"/>
      <c r="B71" s="54" t="str">
        <f>_xlfn.IFS(A71&gt;0,VLOOKUP(A71,'Men''s Premier League'!A:D,5,FALSE),A71="","")</f>
        <v/>
      </c>
      <c r="C71" s="55"/>
      <c r="D71" s="93"/>
      <c r="E71" s="55"/>
      <c r="F71" s="107"/>
    </row>
    <row r="72" spans="1:6" s="52" customFormat="1" ht="20.100000000000001" customHeight="1" x14ac:dyDescent="0.25">
      <c r="A72" s="51"/>
      <c r="B72" s="54" t="str">
        <f>_xlfn.IFS(A72&gt;0,VLOOKUP(A72,'Men''s Premier League'!A:D,5,FALSE),A72="","")</f>
        <v/>
      </c>
      <c r="C72" s="55"/>
      <c r="D72" s="93"/>
      <c r="E72" s="55"/>
      <c r="F72" s="107"/>
    </row>
    <row r="73" spans="1:6" s="52" customFormat="1" ht="20.100000000000001" customHeight="1" x14ac:dyDescent="0.25">
      <c r="A73" s="51"/>
      <c r="B73" s="54" t="str">
        <f>_xlfn.IFS(A73&gt;0,VLOOKUP(A73,'Men''s Premier League'!A:D,5,FALSE),A73="","")</f>
        <v/>
      </c>
      <c r="C73" s="55"/>
      <c r="D73" s="93"/>
      <c r="E73" s="55"/>
      <c r="F73" s="107"/>
    </row>
    <row r="74" spans="1:6" s="52" customFormat="1" ht="20.100000000000001" customHeight="1" x14ac:dyDescent="0.25">
      <c r="A74" s="51"/>
      <c r="B74" s="54" t="str">
        <f>_xlfn.IFS(A74&gt;0,VLOOKUP(A74,'Men''s Premier League'!A:D,5,FALSE),A74="","")</f>
        <v/>
      </c>
      <c r="C74" s="55"/>
      <c r="D74" s="93"/>
      <c r="E74" s="55"/>
      <c r="F74" s="107"/>
    </row>
    <row r="75" spans="1:6" s="52" customFormat="1" ht="20.100000000000001" customHeight="1" x14ac:dyDescent="0.25">
      <c r="A75" s="51"/>
      <c r="B75" s="54" t="str">
        <f>_xlfn.IFS(A75&gt;0,VLOOKUP(A75,'Men''s Premier League'!A:D,5,FALSE),A75="","")</f>
        <v/>
      </c>
      <c r="C75" s="55"/>
      <c r="D75" s="93"/>
      <c r="E75" s="55"/>
      <c r="F75" s="107"/>
    </row>
    <row r="76" spans="1:6" s="52" customFormat="1" ht="20.100000000000001" customHeight="1" x14ac:dyDescent="0.25">
      <c r="A76" s="51"/>
      <c r="B76" s="54" t="str">
        <f>_xlfn.IFS(A76&gt;0,VLOOKUP(A76,'Men''s Premier League'!A:D,5,FALSE),A76="","")</f>
        <v/>
      </c>
      <c r="C76" s="55"/>
      <c r="D76" s="93"/>
      <c r="E76" s="55"/>
      <c r="F76" s="107"/>
    </row>
    <row r="77" spans="1:6" s="52" customFormat="1" ht="20.100000000000001" customHeight="1" x14ac:dyDescent="0.25">
      <c r="A77" s="51"/>
      <c r="B77" s="54" t="str">
        <f>_xlfn.IFS(A77&gt;0,VLOOKUP(A77,'Men''s Premier League'!A:D,5,FALSE),A77="","")</f>
        <v/>
      </c>
      <c r="C77" s="55"/>
      <c r="D77" s="93"/>
      <c r="E77" s="55"/>
      <c r="F77" s="107"/>
    </row>
    <row r="78" spans="1:6" s="52" customFormat="1" ht="20.100000000000001" customHeight="1" x14ac:dyDescent="0.25">
      <c r="A78" s="51"/>
      <c r="B78" s="54" t="str">
        <f>_xlfn.IFS(A78&gt;0,VLOOKUP(A78,'Men''s Premier League'!A:D,5,FALSE),A78="","")</f>
        <v/>
      </c>
      <c r="C78" s="55"/>
      <c r="D78" s="93"/>
      <c r="E78" s="55"/>
      <c r="F78" s="107"/>
    </row>
    <row r="79" spans="1:6" s="52" customFormat="1" ht="20.100000000000001" customHeight="1" x14ac:dyDescent="0.25">
      <c r="A79" s="51"/>
      <c r="B79" s="54" t="str">
        <f>_xlfn.IFS(A79&gt;0,VLOOKUP(A79,'Men''s Premier League'!A:D,5,FALSE),A79="","")</f>
        <v/>
      </c>
      <c r="C79" s="55"/>
      <c r="D79" s="93"/>
      <c r="E79" s="55"/>
      <c r="F79" s="107"/>
    </row>
    <row r="80" spans="1:6" s="52" customFormat="1" ht="20.100000000000001" customHeight="1" x14ac:dyDescent="0.25">
      <c r="A80" s="51"/>
      <c r="B80" s="54" t="str">
        <f>_xlfn.IFS(A80&gt;0,VLOOKUP(A80,'Men''s Premier League'!A:D,5,FALSE),A80="","")</f>
        <v/>
      </c>
      <c r="C80" s="55"/>
      <c r="D80" s="93"/>
      <c r="E80" s="55"/>
      <c r="F80" s="107"/>
    </row>
    <row r="81" spans="1:6" s="52" customFormat="1" ht="20.100000000000001" customHeight="1" x14ac:dyDescent="0.25">
      <c r="A81" s="51"/>
      <c r="B81" s="54" t="str">
        <f>_xlfn.IFS(A81&gt;0,VLOOKUP(A81,'Men''s Premier League'!A:D,5,FALSE),A81="","")</f>
        <v/>
      </c>
      <c r="C81" s="55"/>
      <c r="D81" s="93"/>
      <c r="E81" s="55"/>
      <c r="F81" s="107"/>
    </row>
    <row r="82" spans="1:6" s="52" customFormat="1" ht="20.100000000000001" customHeight="1" x14ac:dyDescent="0.25">
      <c r="A82" s="51"/>
      <c r="B82" s="54" t="str">
        <f>_xlfn.IFS(A82&gt;0,VLOOKUP(A82,'Men''s Premier League'!A:D,5,FALSE),A82="","")</f>
        <v/>
      </c>
      <c r="C82" s="55"/>
      <c r="D82" s="93"/>
      <c r="E82" s="55"/>
      <c r="F82" s="107"/>
    </row>
    <row r="83" spans="1:6" s="52" customFormat="1" ht="20.100000000000001" customHeight="1" x14ac:dyDescent="0.25">
      <c r="A83" s="51"/>
      <c r="B83" s="54" t="str">
        <f>_xlfn.IFS(A83&gt;0,VLOOKUP(A83,'Men''s Premier League'!A:D,5,FALSE),A83="","")</f>
        <v/>
      </c>
      <c r="C83" s="55"/>
      <c r="D83" s="93"/>
      <c r="E83" s="55"/>
      <c r="F83" s="107"/>
    </row>
    <row r="84" spans="1:6" s="52" customFormat="1" ht="20.100000000000001" customHeight="1" x14ac:dyDescent="0.25">
      <c r="A84" s="51"/>
      <c r="B84" s="54" t="str">
        <f>_xlfn.IFS(A84&gt;0,VLOOKUP(A84,'Men''s Premier League'!A:D,5,FALSE),A84="","")</f>
        <v/>
      </c>
      <c r="C84" s="55"/>
      <c r="D84" s="93"/>
      <c r="E84" s="55"/>
      <c r="F84" s="107"/>
    </row>
    <row r="85" spans="1:6" s="52" customFormat="1" ht="20.100000000000001" customHeight="1" x14ac:dyDescent="0.25">
      <c r="A85" s="51"/>
      <c r="B85" s="54" t="str">
        <f>_xlfn.IFS(A85&gt;0,VLOOKUP(A85,'Men''s Premier League'!A:D,5,FALSE),A85="","")</f>
        <v/>
      </c>
      <c r="C85" s="55"/>
      <c r="D85" s="93"/>
      <c r="E85" s="55"/>
      <c r="F85" s="107"/>
    </row>
    <row r="86" spans="1:6" s="52" customFormat="1" ht="20.100000000000001" customHeight="1" x14ac:dyDescent="0.25">
      <c r="A86" s="51"/>
      <c r="B86" s="54" t="str">
        <f>_xlfn.IFS(A86&gt;0,VLOOKUP(A86,'Men''s Premier League'!A:D,5,FALSE),A86="","")</f>
        <v/>
      </c>
      <c r="C86" s="55"/>
      <c r="D86" s="93"/>
      <c r="E86" s="55"/>
      <c r="F86" s="107"/>
    </row>
    <row r="87" spans="1:6" s="52" customFormat="1" ht="20.100000000000001" customHeight="1" x14ac:dyDescent="0.25">
      <c r="A87" s="51"/>
      <c r="B87" s="54" t="str">
        <f>_xlfn.IFS(A87&gt;0,VLOOKUP(A87,'Men''s Premier League'!A:D,5,FALSE),A87="","")</f>
        <v/>
      </c>
      <c r="C87" s="55"/>
      <c r="D87" s="93"/>
      <c r="E87" s="55"/>
      <c r="F87" s="107"/>
    </row>
    <row r="88" spans="1:6" s="52" customFormat="1" ht="20.100000000000001" customHeight="1" x14ac:dyDescent="0.25">
      <c r="A88" s="51"/>
      <c r="B88" s="54" t="str">
        <f>_xlfn.IFS(A88&gt;0,VLOOKUP(A88,'Men''s Premier League'!A:D,5,FALSE),A88="","")</f>
        <v/>
      </c>
      <c r="C88" s="55"/>
      <c r="D88" s="93"/>
      <c r="E88" s="55"/>
      <c r="F88" s="107"/>
    </row>
    <row r="89" spans="1:6" s="52" customFormat="1" ht="20.100000000000001" customHeight="1" x14ac:dyDescent="0.25">
      <c r="A89" s="51"/>
      <c r="B89" s="54" t="str">
        <f>_xlfn.IFS(A89&gt;0,VLOOKUP(A89,'Men''s Premier League'!A:D,5,FALSE),A89="","")</f>
        <v/>
      </c>
      <c r="C89" s="55"/>
      <c r="D89" s="93"/>
      <c r="E89" s="55"/>
      <c r="F89" s="107"/>
    </row>
    <row r="90" spans="1:6" s="52" customFormat="1" ht="20.100000000000001" customHeight="1" x14ac:dyDescent="0.25">
      <c r="A90" s="51"/>
      <c r="B90" s="54" t="str">
        <f>_xlfn.IFS(A90&gt;0,VLOOKUP(A90,'Men''s Premier League'!A:D,5,FALSE),A90="","")</f>
        <v/>
      </c>
      <c r="C90" s="55"/>
      <c r="D90" s="93"/>
      <c r="E90" s="55"/>
      <c r="F90" s="107"/>
    </row>
    <row r="91" spans="1:6" s="52" customFormat="1" ht="20.100000000000001" customHeight="1" x14ac:dyDescent="0.25">
      <c r="A91" s="51"/>
      <c r="B91" s="54" t="str">
        <f>_xlfn.IFS(A91&gt;0,VLOOKUP(A91,'Men''s Premier League'!A:D,5,FALSE),A91="","")</f>
        <v/>
      </c>
      <c r="C91" s="55"/>
      <c r="D91" s="93"/>
      <c r="E91" s="55"/>
      <c r="F91" s="107"/>
    </row>
    <row r="92" spans="1:6" s="52" customFormat="1" ht="20.100000000000001" customHeight="1" x14ac:dyDescent="0.25">
      <c r="A92" s="51"/>
      <c r="B92" s="54" t="str">
        <f>_xlfn.IFS(A92&gt;0,VLOOKUP(A92,'Men''s Premier League'!A:D,5,FALSE),A92="","")</f>
        <v/>
      </c>
      <c r="C92" s="55"/>
      <c r="D92" s="93"/>
      <c r="E92" s="55"/>
      <c r="F92" s="107"/>
    </row>
    <row r="93" spans="1:6" s="52" customFormat="1" ht="20.100000000000001" customHeight="1" x14ac:dyDescent="0.25">
      <c r="A93" s="51"/>
      <c r="B93" s="54" t="str">
        <f>_xlfn.IFS(A93&gt;0,VLOOKUP(A93,'Men''s Premier League'!A:D,5,FALSE),A93="","")</f>
        <v/>
      </c>
      <c r="C93" s="55"/>
      <c r="D93" s="93"/>
      <c r="E93" s="55"/>
      <c r="F93" s="107"/>
    </row>
    <row r="94" spans="1:6" s="52" customFormat="1" ht="20.100000000000001" customHeight="1" x14ac:dyDescent="0.25">
      <c r="A94" s="51"/>
      <c r="B94" s="54" t="str">
        <f>_xlfn.IFS(A94&gt;0,VLOOKUP(A94,'Men''s Premier League'!A:D,5,FALSE),A94="","")</f>
        <v/>
      </c>
      <c r="C94" s="55"/>
      <c r="D94" s="93"/>
      <c r="E94" s="55"/>
      <c r="F94" s="107"/>
    </row>
    <row r="95" spans="1:6" s="52" customFormat="1" ht="20.100000000000001" customHeight="1" x14ac:dyDescent="0.25">
      <c r="A95" s="51"/>
      <c r="B95" s="54" t="str">
        <f>_xlfn.IFS(A95&gt;0,VLOOKUP(A95,'Men''s Premier League'!A:D,5,FALSE),A95="","")</f>
        <v/>
      </c>
      <c r="C95" s="55"/>
      <c r="D95" s="93"/>
      <c r="E95" s="55"/>
      <c r="F95" s="107"/>
    </row>
    <row r="96" spans="1:6" x14ac:dyDescent="0.3">
      <c r="B96" s="54" t="str">
        <f>_xlfn.IFS(A96&gt;0,VLOOKUP(A96,'Men''s Premier League'!A:D,5,FALSE),A96="","")</f>
        <v/>
      </c>
    </row>
    <row r="97" spans="2:2" x14ac:dyDescent="0.3">
      <c r="B97" s="54" t="str">
        <f>_xlfn.IFS(A97&gt;0,VLOOKUP(A97,'Men''s Premier League'!A:D,5,FALSE),A97="","")</f>
        <v/>
      </c>
    </row>
    <row r="98" spans="2:2" x14ac:dyDescent="0.3">
      <c r="B98" s="54" t="str">
        <f>_xlfn.IFS(A98&gt;0,VLOOKUP(A98,'Men''s Premier League'!A:D,5,FALSE),A98="","")</f>
        <v/>
      </c>
    </row>
    <row r="99" spans="2:2" x14ac:dyDescent="0.3">
      <c r="B99" s="54" t="str">
        <f>_xlfn.IFS(A99&gt;0,VLOOKUP(A99,'Men''s Premier League'!A:D,5,FALSE),A99="","")</f>
        <v/>
      </c>
    </row>
    <row r="100" spans="2:2" x14ac:dyDescent="0.3">
      <c r="B100" s="54" t="str">
        <f>_xlfn.IFS(A100&gt;0,VLOOKUP(A100,'Men''s Premier League'!A:D,5,FALSE),A100="","")</f>
        <v/>
      </c>
    </row>
    <row r="101" spans="2:2" x14ac:dyDescent="0.3">
      <c r="B101" s="54" t="str">
        <f>_xlfn.IFS(A101&gt;0,VLOOKUP(A101,'Men''s Premier League'!A:D,5,FALSE),A101="","")</f>
        <v/>
      </c>
    </row>
    <row r="102" spans="2:2" x14ac:dyDescent="0.3">
      <c r="B102" s="54" t="str">
        <f>_xlfn.IFS(A102&gt;0,VLOOKUP(A102,'Men''s Premier League'!A:D,5,FALSE),A102="","")</f>
        <v/>
      </c>
    </row>
    <row r="103" spans="2:2" x14ac:dyDescent="0.3">
      <c r="B103" s="54" t="str">
        <f>_xlfn.IFS(A103&gt;0,VLOOKUP(A103,'Men''s Premier League'!A:D,5,FALSE),A103="","")</f>
        <v/>
      </c>
    </row>
    <row r="104" spans="2:2" x14ac:dyDescent="0.3">
      <c r="B104" s="54" t="str">
        <f>_xlfn.IFS(A104&gt;0,VLOOKUP(A104,'Men''s Premier League'!A:D,5,FALSE),A104="","")</f>
        <v/>
      </c>
    </row>
  </sheetData>
  <mergeCells count="2">
    <mergeCell ref="B4:E4"/>
    <mergeCell ref="D1:E1"/>
  </mergeCells>
  <hyperlinks>
    <hyperlink ref="C1" location="'Competitions Dashboard'!A1" display=" COMPETITIONS DASHBOARD" xr:uid="{083AAB8D-5BDA-440F-B6A1-9D05D605C363}"/>
    <hyperlink ref="D1" location="'Statistics Overview'!A1" display="STATISTICS OVERVIEW" xr:uid="{905270FD-0859-4C35-B922-E74D63C126E7}"/>
  </hyperlinks>
  <pageMargins left="0.31496062992125984" right="0.70866141732283472" top="0.74803149606299213" bottom="0.74803149606299213" header="0.31496062992125984" footer="0.31496062992125984"/>
  <pageSetup paperSize="9" scale="73" fitToHeight="0" orientation="portrait" r:id="rId1"/>
  <colBreaks count="1" manualBreakCount="1">
    <brk id="6" min="3" max="103" man="1"/>
  </col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A8512-FD36-4BDB-8E64-07B6AE9AB2E9}">
  <sheetPr>
    <pageSetUpPr fitToPage="1"/>
  </sheetPr>
  <dimension ref="A1:H112"/>
  <sheetViews>
    <sheetView showGridLines="0" zoomScaleNormal="100" workbookViewId="0">
      <pane xSplit="1" ySplit="6" topLeftCell="B34" activePane="bottomRight" state="frozen"/>
      <selection activeCell="C1" sqref="C1"/>
      <selection pane="topRight" activeCell="C1" sqref="C1"/>
      <selection pane="bottomLeft" activeCell="C1" sqref="C1"/>
      <selection pane="bottomRight" activeCell="B48" sqref="B48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15.5703125" style="107" customWidth="1"/>
    <col min="6" max="6" width="10.5703125" style="48" customWidth="1"/>
    <col min="7" max="7" width="30.5703125" style="48" customWidth="1"/>
    <col min="8" max="16384" width="9.140625" style="48"/>
  </cols>
  <sheetData>
    <row r="1" spans="1:8" x14ac:dyDescent="0.3">
      <c r="A1" s="129"/>
      <c r="B1" s="126"/>
      <c r="C1" s="124" t="s">
        <v>128</v>
      </c>
      <c r="D1" s="319" t="s">
        <v>0</v>
      </c>
      <c r="E1" s="319"/>
      <c r="F1" s="319"/>
      <c r="G1" s="126"/>
    </row>
    <row r="2" spans="1:8" s="128" customForma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x14ac:dyDescent="0.3">
      <c r="A3" s="51"/>
      <c r="B3" s="131"/>
      <c r="C3" s="47"/>
      <c r="D3" s="47"/>
      <c r="E3" s="48"/>
      <c r="F3" s="48"/>
      <c r="G3" s="48"/>
      <c r="H3" s="48"/>
    </row>
    <row r="4" spans="1:8" ht="45" customHeight="1" x14ac:dyDescent="0.3">
      <c r="A4" s="49"/>
      <c r="B4" s="312" t="s">
        <v>549</v>
      </c>
      <c r="C4" s="316"/>
      <c r="D4" s="316"/>
      <c r="E4" s="110"/>
      <c r="F4" s="89"/>
      <c r="G4" s="89"/>
    </row>
    <row r="5" spans="1:8" ht="9.9499999999999993" customHeight="1" x14ac:dyDescent="0.3">
      <c r="A5" s="49"/>
      <c r="D5" s="47"/>
      <c r="E5" s="48"/>
    </row>
    <row r="6" spans="1:8" x14ac:dyDescent="0.3">
      <c r="A6" s="105"/>
      <c r="B6" s="94" t="s">
        <v>425</v>
      </c>
      <c r="C6" s="94" t="s">
        <v>426</v>
      </c>
      <c r="D6" s="108" t="s">
        <v>427</v>
      </c>
      <c r="E6" s="111" t="s">
        <v>428</v>
      </c>
      <c r="F6" s="50"/>
      <c r="G6" s="50"/>
    </row>
    <row r="7" spans="1:8" ht="20.100000000000001" customHeight="1" x14ac:dyDescent="0.3">
      <c r="A7" s="51">
        <v>1987</v>
      </c>
      <c r="B7" s="54" t="s">
        <v>1023</v>
      </c>
      <c r="C7" s="195" t="s">
        <v>415</v>
      </c>
      <c r="D7" s="198" t="s">
        <v>415</v>
      </c>
      <c r="E7" s="198" t="s">
        <v>415</v>
      </c>
      <c r="F7" s="50"/>
      <c r="G7" s="50"/>
    </row>
    <row r="8" spans="1:8" ht="20.100000000000001" customHeight="1" x14ac:dyDescent="0.3">
      <c r="A8" s="51">
        <v>1988</v>
      </c>
      <c r="B8" s="54" t="s">
        <v>1024</v>
      </c>
      <c r="C8" s="195" t="s">
        <v>415</v>
      </c>
      <c r="D8" s="198" t="s">
        <v>415</v>
      </c>
      <c r="E8" s="198" t="s">
        <v>415</v>
      </c>
      <c r="F8" s="50"/>
      <c r="G8" s="50"/>
    </row>
    <row r="9" spans="1:8" ht="20.100000000000001" customHeight="1" x14ac:dyDescent="0.3">
      <c r="A9" s="51">
        <v>1989</v>
      </c>
      <c r="B9" s="54" t="s">
        <v>1024</v>
      </c>
      <c r="C9" s="195" t="s">
        <v>415</v>
      </c>
      <c r="D9" s="198" t="s">
        <v>415</v>
      </c>
      <c r="E9" s="198" t="s">
        <v>415</v>
      </c>
      <c r="F9" s="50"/>
      <c r="G9" s="50"/>
    </row>
    <row r="10" spans="1:8" ht="20.100000000000001" customHeight="1" x14ac:dyDescent="0.3">
      <c r="A10" s="51">
        <v>1990</v>
      </c>
      <c r="B10" s="54" t="s">
        <v>1025</v>
      </c>
      <c r="C10" s="195" t="s">
        <v>415</v>
      </c>
      <c r="D10" s="198" t="s">
        <v>415</v>
      </c>
      <c r="E10" s="198" t="s">
        <v>415</v>
      </c>
      <c r="F10" s="50"/>
      <c r="G10" s="50"/>
    </row>
    <row r="11" spans="1:8" ht="20.100000000000001" customHeight="1" x14ac:dyDescent="0.3">
      <c r="A11" s="51">
        <v>1991</v>
      </c>
      <c r="B11" s="54" t="s">
        <v>1024</v>
      </c>
      <c r="C11" s="195" t="s">
        <v>415</v>
      </c>
      <c r="D11" s="198" t="s">
        <v>415</v>
      </c>
      <c r="E11" s="198" t="s">
        <v>415</v>
      </c>
      <c r="F11" s="50"/>
      <c r="G11" s="50"/>
    </row>
    <row r="12" spans="1:8" ht="20.100000000000001" customHeight="1" x14ac:dyDescent="0.3">
      <c r="A12" s="51">
        <v>1992</v>
      </c>
      <c r="B12" s="54" t="s">
        <v>550</v>
      </c>
      <c r="C12" s="195" t="s">
        <v>415</v>
      </c>
      <c r="D12" s="198" t="s">
        <v>415</v>
      </c>
      <c r="E12" s="198" t="s">
        <v>415</v>
      </c>
      <c r="F12" s="50"/>
      <c r="G12" s="50"/>
    </row>
    <row r="13" spans="1:8" ht="20.100000000000001" customHeight="1" x14ac:dyDescent="0.3">
      <c r="A13" s="51">
        <v>1993</v>
      </c>
      <c r="B13" s="54" t="s">
        <v>550</v>
      </c>
      <c r="C13" s="195" t="s">
        <v>415</v>
      </c>
      <c r="D13" s="198" t="s">
        <v>415</v>
      </c>
      <c r="E13" s="198" t="s">
        <v>415</v>
      </c>
      <c r="F13" s="50"/>
      <c r="G13" s="50"/>
    </row>
    <row r="14" spans="1:8" ht="20.100000000000001" customHeight="1" x14ac:dyDescent="0.3">
      <c r="A14" s="51">
        <v>1994</v>
      </c>
      <c r="B14" s="54" t="s">
        <v>1026</v>
      </c>
      <c r="C14" s="195" t="s">
        <v>415</v>
      </c>
      <c r="D14" s="198" t="s">
        <v>415</v>
      </c>
      <c r="E14" s="198" t="s">
        <v>415</v>
      </c>
      <c r="F14" s="50"/>
      <c r="G14" s="50"/>
    </row>
    <row r="15" spans="1:8" ht="20.100000000000001" customHeight="1" x14ac:dyDescent="0.3">
      <c r="A15" s="51">
        <v>1995</v>
      </c>
      <c r="B15" s="54" t="s">
        <v>1026</v>
      </c>
      <c r="C15" s="195" t="s">
        <v>415</v>
      </c>
      <c r="D15" s="198" t="s">
        <v>415</v>
      </c>
      <c r="E15" s="198" t="s">
        <v>415</v>
      </c>
    </row>
    <row r="16" spans="1:8" ht="20.100000000000001" customHeight="1" x14ac:dyDescent="0.3">
      <c r="A16" s="51">
        <v>1996</v>
      </c>
      <c r="B16" s="54" t="s">
        <v>550</v>
      </c>
      <c r="C16" s="55" t="s">
        <v>228</v>
      </c>
      <c r="D16" s="198" t="s">
        <v>415</v>
      </c>
      <c r="E16" s="198" t="s">
        <v>415</v>
      </c>
    </row>
    <row r="17" spans="1:5" s="52" customFormat="1" ht="20.100000000000001" customHeight="1" x14ac:dyDescent="0.25">
      <c r="A17" s="51">
        <v>1997</v>
      </c>
      <c r="B17" s="54" t="s">
        <v>551</v>
      </c>
      <c r="C17" s="55" t="s">
        <v>925</v>
      </c>
      <c r="D17" s="107">
        <v>23</v>
      </c>
      <c r="E17" s="198" t="s">
        <v>415</v>
      </c>
    </row>
    <row r="18" spans="1:5" s="52" customFormat="1" ht="20.100000000000001" customHeight="1" x14ac:dyDescent="0.25">
      <c r="A18" s="51">
        <v>1998</v>
      </c>
      <c r="B18" s="54" t="s">
        <v>550</v>
      </c>
      <c r="C18" s="55" t="s">
        <v>228</v>
      </c>
      <c r="D18" s="198" t="s">
        <v>415</v>
      </c>
      <c r="E18" s="198" t="s">
        <v>415</v>
      </c>
    </row>
    <row r="19" spans="1:5" s="52" customFormat="1" ht="20.100000000000001" customHeight="1" x14ac:dyDescent="0.25">
      <c r="A19" s="51">
        <v>1999</v>
      </c>
      <c r="B19" s="54" t="s">
        <v>552</v>
      </c>
      <c r="C19" s="55" t="s">
        <v>925</v>
      </c>
      <c r="D19" s="198" t="s">
        <v>415</v>
      </c>
      <c r="E19" s="198" t="s">
        <v>415</v>
      </c>
    </row>
    <row r="20" spans="1:5" s="52" customFormat="1" ht="20.100000000000001" customHeight="1" x14ac:dyDescent="0.25">
      <c r="A20" s="51">
        <v>2000</v>
      </c>
      <c r="B20" s="54" t="s">
        <v>552</v>
      </c>
      <c r="C20" s="55" t="s">
        <v>925</v>
      </c>
      <c r="D20" s="198" t="s">
        <v>415</v>
      </c>
      <c r="E20" s="198" t="s">
        <v>415</v>
      </c>
    </row>
    <row r="21" spans="1:5" s="52" customFormat="1" ht="20.100000000000001" customHeight="1" x14ac:dyDescent="0.25">
      <c r="A21" s="51">
        <v>2001</v>
      </c>
      <c r="B21" s="54" t="s">
        <v>550</v>
      </c>
      <c r="C21" s="55" t="s">
        <v>228</v>
      </c>
      <c r="D21" s="198" t="s">
        <v>415</v>
      </c>
      <c r="E21" s="198" t="s">
        <v>415</v>
      </c>
    </row>
    <row r="22" spans="1:5" s="52" customFormat="1" ht="20.100000000000001" customHeight="1" x14ac:dyDescent="0.25">
      <c r="A22" s="51">
        <v>2002</v>
      </c>
      <c r="B22" s="54" t="s">
        <v>552</v>
      </c>
      <c r="C22" s="55" t="s">
        <v>925</v>
      </c>
      <c r="D22" s="198" t="s">
        <v>415</v>
      </c>
      <c r="E22" s="198" t="s">
        <v>415</v>
      </c>
    </row>
    <row r="23" spans="1:5" s="52" customFormat="1" ht="20.100000000000001" customHeight="1" x14ac:dyDescent="0.25">
      <c r="A23" s="51">
        <v>2003</v>
      </c>
      <c r="B23" s="54" t="s">
        <v>553</v>
      </c>
      <c r="C23" s="55" t="s">
        <v>925</v>
      </c>
      <c r="D23" s="198" t="s">
        <v>415</v>
      </c>
      <c r="E23" s="198" t="s">
        <v>415</v>
      </c>
    </row>
    <row r="24" spans="1:5" s="52" customFormat="1" ht="20.100000000000001" customHeight="1" x14ac:dyDescent="0.25">
      <c r="A24" s="51">
        <v>2004</v>
      </c>
      <c r="B24" s="54" t="s">
        <v>554</v>
      </c>
      <c r="C24" s="55" t="s">
        <v>178</v>
      </c>
      <c r="D24" s="198" t="s">
        <v>415</v>
      </c>
      <c r="E24" s="198" t="s">
        <v>415</v>
      </c>
    </row>
    <row r="25" spans="1:5" s="52" customFormat="1" ht="20.100000000000001" customHeight="1" x14ac:dyDescent="0.25">
      <c r="A25" s="51">
        <v>2005</v>
      </c>
      <c r="B25" s="54" t="s">
        <v>556</v>
      </c>
      <c r="C25" s="52" t="s">
        <v>925</v>
      </c>
      <c r="D25" s="107">
        <v>28</v>
      </c>
      <c r="E25" s="198" t="s">
        <v>415</v>
      </c>
    </row>
    <row r="26" spans="1:5" s="52" customFormat="1" ht="20.100000000000001" customHeight="1" x14ac:dyDescent="0.25">
      <c r="A26" s="51">
        <v>2006</v>
      </c>
      <c r="B26" s="54" t="s">
        <v>552</v>
      </c>
      <c r="C26" s="55" t="s">
        <v>925</v>
      </c>
      <c r="D26" s="198" t="s">
        <v>415</v>
      </c>
      <c r="E26" s="198" t="s">
        <v>415</v>
      </c>
    </row>
    <row r="27" spans="1:5" s="52" customFormat="1" ht="20.100000000000001" customHeight="1" x14ac:dyDescent="0.25">
      <c r="A27" s="51">
        <v>2007</v>
      </c>
      <c r="B27" s="54" t="s">
        <v>557</v>
      </c>
      <c r="C27" s="55" t="s">
        <v>190</v>
      </c>
      <c r="D27" s="107">
        <v>36</v>
      </c>
      <c r="E27" s="198" t="s">
        <v>415</v>
      </c>
    </row>
    <row r="28" spans="1:5" s="52" customFormat="1" ht="20.100000000000001" customHeight="1" x14ac:dyDescent="0.25">
      <c r="A28" s="51">
        <v>2008</v>
      </c>
      <c r="B28" s="54" t="s">
        <v>559</v>
      </c>
      <c r="C28" s="55" t="s">
        <v>190</v>
      </c>
      <c r="D28" s="198" t="s">
        <v>415</v>
      </c>
      <c r="E28" s="198" t="s">
        <v>415</v>
      </c>
    </row>
    <row r="29" spans="1:5" s="52" customFormat="1" ht="20.100000000000001" customHeight="1" x14ac:dyDescent="0.25">
      <c r="A29" s="51">
        <v>2009</v>
      </c>
      <c r="B29" s="54" t="s">
        <v>560</v>
      </c>
      <c r="C29" s="55" t="s">
        <v>176</v>
      </c>
      <c r="D29" s="107">
        <v>23</v>
      </c>
      <c r="E29" s="198" t="s">
        <v>415</v>
      </c>
    </row>
    <row r="30" spans="1:5" s="52" customFormat="1" ht="20.100000000000001" customHeight="1" x14ac:dyDescent="0.25">
      <c r="A30" s="51"/>
      <c r="B30" s="54" t="s">
        <v>562</v>
      </c>
      <c r="C30" s="55" t="s">
        <v>186</v>
      </c>
      <c r="D30" s="107">
        <v>23</v>
      </c>
      <c r="E30" s="198" t="s">
        <v>415</v>
      </c>
    </row>
    <row r="31" spans="1:5" s="52" customFormat="1" ht="20.100000000000001" customHeight="1" x14ac:dyDescent="0.25">
      <c r="A31" s="51">
        <v>2010</v>
      </c>
      <c r="B31" s="54" t="s">
        <v>559</v>
      </c>
      <c r="C31" s="55" t="s">
        <v>172</v>
      </c>
      <c r="D31" s="107">
        <v>28</v>
      </c>
      <c r="E31" s="198" t="s">
        <v>415</v>
      </c>
    </row>
    <row r="32" spans="1:5" s="52" customFormat="1" ht="20.100000000000001" customHeight="1" x14ac:dyDescent="0.25">
      <c r="A32" s="51">
        <v>2011</v>
      </c>
      <c r="B32" s="54" t="s">
        <v>559</v>
      </c>
      <c r="C32" s="55" t="s">
        <v>172</v>
      </c>
      <c r="D32" s="107">
        <v>25</v>
      </c>
      <c r="E32" s="198" t="s">
        <v>415</v>
      </c>
    </row>
    <row r="33" spans="1:5" s="52" customFormat="1" ht="20.100000000000001" customHeight="1" x14ac:dyDescent="0.25">
      <c r="A33" s="51"/>
      <c r="B33" s="54" t="s">
        <v>560</v>
      </c>
      <c r="C33" s="55" t="s">
        <v>176</v>
      </c>
      <c r="D33" s="107">
        <v>25</v>
      </c>
      <c r="E33" s="198" t="s">
        <v>415</v>
      </c>
    </row>
    <row r="34" spans="1:5" s="52" customFormat="1" ht="20.100000000000001" customHeight="1" x14ac:dyDescent="0.25">
      <c r="A34" s="51">
        <v>2012</v>
      </c>
      <c r="B34" s="54" t="s">
        <v>564</v>
      </c>
      <c r="C34" s="55" t="s">
        <v>176</v>
      </c>
      <c r="D34" s="107">
        <v>23</v>
      </c>
      <c r="E34" s="198">
        <v>20</v>
      </c>
    </row>
    <row r="35" spans="1:5" s="52" customFormat="1" ht="20.100000000000001" customHeight="1" x14ac:dyDescent="0.25">
      <c r="A35" s="51">
        <v>2013</v>
      </c>
      <c r="B35" s="54" t="s">
        <v>564</v>
      </c>
      <c r="C35" s="55" t="s">
        <v>176</v>
      </c>
      <c r="D35" s="107">
        <v>28</v>
      </c>
      <c r="E35" s="198">
        <v>16</v>
      </c>
    </row>
    <row r="36" spans="1:5" s="52" customFormat="1" ht="20.100000000000001" customHeight="1" x14ac:dyDescent="0.25">
      <c r="A36" s="51">
        <v>2014</v>
      </c>
      <c r="B36" s="54" t="s">
        <v>564</v>
      </c>
      <c r="C36" s="55" t="s">
        <v>176</v>
      </c>
      <c r="D36" s="107">
        <v>40</v>
      </c>
      <c r="E36" s="198">
        <v>16</v>
      </c>
    </row>
    <row r="37" spans="1:5" s="52" customFormat="1" ht="20.100000000000001" customHeight="1" x14ac:dyDescent="0.25">
      <c r="A37" s="51">
        <v>2015</v>
      </c>
      <c r="B37" s="54" t="s">
        <v>564</v>
      </c>
      <c r="C37" s="55" t="s">
        <v>176</v>
      </c>
      <c r="D37" s="107">
        <v>38</v>
      </c>
      <c r="E37" s="198">
        <v>18</v>
      </c>
    </row>
    <row r="38" spans="1:5" s="52" customFormat="1" ht="20.100000000000001" customHeight="1" x14ac:dyDescent="0.25">
      <c r="A38" s="51">
        <v>2016</v>
      </c>
      <c r="B38" s="54" t="s">
        <v>560</v>
      </c>
      <c r="C38" s="55" t="s">
        <v>176</v>
      </c>
      <c r="D38" s="107">
        <v>21</v>
      </c>
      <c r="E38" s="198" t="s">
        <v>415</v>
      </c>
    </row>
    <row r="39" spans="1:5" s="52" customFormat="1" ht="20.100000000000001" customHeight="1" x14ac:dyDescent="0.25">
      <c r="A39" s="51">
        <v>2017</v>
      </c>
      <c r="B39" s="54" t="s">
        <v>560</v>
      </c>
      <c r="C39" s="55" t="s">
        <v>176</v>
      </c>
      <c r="D39" s="107">
        <v>19</v>
      </c>
      <c r="E39" s="198">
        <v>18</v>
      </c>
    </row>
    <row r="40" spans="1:5" s="52" customFormat="1" ht="20.100000000000001" customHeight="1" x14ac:dyDescent="0.25">
      <c r="A40" s="51">
        <v>2018</v>
      </c>
      <c r="B40" s="54" t="s">
        <v>565</v>
      </c>
      <c r="C40" s="55" t="s">
        <v>197</v>
      </c>
      <c r="D40" s="107">
        <v>10</v>
      </c>
      <c r="E40" s="198">
        <v>17</v>
      </c>
    </row>
    <row r="41" spans="1:5" s="52" customFormat="1" ht="20.100000000000001" customHeight="1" x14ac:dyDescent="0.25">
      <c r="A41" s="51">
        <v>2019</v>
      </c>
      <c r="B41" s="54" t="s">
        <v>566</v>
      </c>
      <c r="C41" s="55" t="s">
        <v>194</v>
      </c>
      <c r="D41" s="107">
        <v>17</v>
      </c>
      <c r="E41" s="198">
        <v>18</v>
      </c>
    </row>
    <row r="42" spans="1:5" s="52" customFormat="1" ht="20.100000000000001" customHeight="1" x14ac:dyDescent="0.25">
      <c r="A42" s="51">
        <f>IF(B41&gt;"",MAX(A$4:A41)+1,"")</f>
        <v>2020</v>
      </c>
      <c r="B42" s="55" t="s">
        <v>924</v>
      </c>
      <c r="C42" s="55" t="s">
        <v>190</v>
      </c>
      <c r="D42" s="107">
        <v>15</v>
      </c>
      <c r="E42" s="107">
        <v>10</v>
      </c>
    </row>
    <row r="43" spans="1:5" s="52" customFormat="1" ht="20.100000000000001" customHeight="1" x14ac:dyDescent="0.25">
      <c r="A43" s="51">
        <f>IF(B42&gt;"",MAX(A$4:A42)+1,"")</f>
        <v>2021</v>
      </c>
      <c r="B43" s="55" t="s">
        <v>961</v>
      </c>
      <c r="C43" s="55" t="s">
        <v>172</v>
      </c>
      <c r="D43" s="107">
        <v>12</v>
      </c>
      <c r="E43" s="107">
        <v>18</v>
      </c>
    </row>
    <row r="44" spans="1:5" s="52" customFormat="1" ht="20.100000000000001" customHeight="1" x14ac:dyDescent="0.25">
      <c r="A44" s="51">
        <f>IF(B43&gt;"",MAX(A$4:A43)+1,"")</f>
        <v>2022</v>
      </c>
      <c r="B44" s="55" t="s">
        <v>559</v>
      </c>
      <c r="C44" s="55" t="s">
        <v>190</v>
      </c>
      <c r="D44" s="107">
        <v>18</v>
      </c>
      <c r="E44" s="107">
        <v>16</v>
      </c>
    </row>
    <row r="45" spans="1:5" s="52" customFormat="1" ht="20.100000000000001" customHeight="1" x14ac:dyDescent="0.25">
      <c r="A45" s="51">
        <f>IF(B44&gt;"",MAX(A$4:A44)+1,"")</f>
        <v>2023</v>
      </c>
      <c r="B45" s="55" t="s">
        <v>1006</v>
      </c>
      <c r="C45" s="55" t="s">
        <v>228</v>
      </c>
      <c r="D45" s="107">
        <v>25</v>
      </c>
      <c r="E45" s="107">
        <v>16</v>
      </c>
    </row>
    <row r="46" spans="1:5" s="52" customFormat="1" ht="20.100000000000001" customHeight="1" x14ac:dyDescent="0.25">
      <c r="A46" s="51">
        <f>IF(B45&gt;"",MAX(A$4:A45)+1,"")</f>
        <v>2024</v>
      </c>
      <c r="B46" s="55" t="s">
        <v>1018</v>
      </c>
      <c r="C46" s="55" t="s">
        <v>190</v>
      </c>
      <c r="D46" s="107">
        <v>15</v>
      </c>
      <c r="E46" s="107">
        <v>18</v>
      </c>
    </row>
    <row r="47" spans="1:5" s="52" customFormat="1" ht="20.100000000000001" customHeight="1" x14ac:dyDescent="0.25">
      <c r="A47" s="51">
        <f>IF(B46&gt;"",MAX(A$4:A46)+1,"")</f>
        <v>2025</v>
      </c>
      <c r="B47" s="55" t="s">
        <v>1051</v>
      </c>
      <c r="C47" s="55" t="s">
        <v>178</v>
      </c>
      <c r="D47" s="107">
        <v>18</v>
      </c>
      <c r="E47" s="107">
        <v>15</v>
      </c>
    </row>
    <row r="48" spans="1:5" s="52" customFormat="1" ht="20.100000000000001" customHeight="1" x14ac:dyDescent="0.25">
      <c r="A48" s="51">
        <f>IF(B47&gt;"",MAX(A$4:A47)+1,"")</f>
        <v>2026</v>
      </c>
      <c r="B48" s="55"/>
      <c r="C48" s="55"/>
      <c r="D48" s="107"/>
      <c r="E48" s="107"/>
    </row>
    <row r="49" spans="1:5" s="52" customFormat="1" ht="20.100000000000001" customHeight="1" x14ac:dyDescent="0.25">
      <c r="A49" s="51" t="str">
        <f>IF(B48&gt;"",MAX(A$4:A48)+1,"")</f>
        <v/>
      </c>
      <c r="B49" s="55"/>
      <c r="C49" s="55"/>
      <c r="D49" s="107"/>
      <c r="E49" s="107"/>
    </row>
    <row r="50" spans="1:5" s="52" customFormat="1" ht="20.100000000000001" customHeight="1" x14ac:dyDescent="0.25">
      <c r="A50" s="51" t="str">
        <f>IF(B49&gt;"",MAX(A$4:A49)+1,"")</f>
        <v/>
      </c>
      <c r="B50" s="55"/>
      <c r="C50" s="55"/>
      <c r="D50" s="107"/>
      <c r="E50" s="107"/>
    </row>
    <row r="51" spans="1:5" s="52" customFormat="1" ht="20.100000000000001" customHeight="1" x14ac:dyDescent="0.25">
      <c r="A51" s="51" t="str">
        <f>IF(B50&gt;"",MAX(A$4:A50)+1,"")</f>
        <v/>
      </c>
      <c r="B51" s="55"/>
      <c r="C51" s="55"/>
      <c r="D51" s="109"/>
      <c r="E51" s="107"/>
    </row>
    <row r="52" spans="1:5" s="52" customFormat="1" ht="20.100000000000001" customHeight="1" x14ac:dyDescent="0.25">
      <c r="A52" s="51" t="str">
        <f>IF(B51&gt;"",MAX(A$4:A51)+1,"")</f>
        <v/>
      </c>
      <c r="B52" s="55"/>
      <c r="C52" s="55"/>
      <c r="D52" s="109"/>
      <c r="E52" s="107"/>
    </row>
    <row r="53" spans="1:5" s="52" customFormat="1" ht="20.100000000000001" customHeight="1" x14ac:dyDescent="0.25">
      <c r="A53" s="51" t="str">
        <f>IF(B52&gt;"",MAX(A$4:A52)+1,"")</f>
        <v/>
      </c>
      <c r="B53" s="55"/>
      <c r="C53" s="55"/>
      <c r="D53" s="109"/>
      <c r="E53" s="107"/>
    </row>
    <row r="54" spans="1:5" s="52" customFormat="1" ht="20.100000000000001" customHeight="1" x14ac:dyDescent="0.25">
      <c r="A54" s="51" t="str">
        <f>IF(B53&gt;"",MAX(A$4:A53)+1,"")</f>
        <v/>
      </c>
      <c r="B54" s="55"/>
      <c r="C54" s="55"/>
      <c r="D54" s="109"/>
      <c r="E54" s="107"/>
    </row>
    <row r="55" spans="1:5" s="52" customFormat="1" ht="20.100000000000001" customHeight="1" x14ac:dyDescent="0.25">
      <c r="A55" s="51" t="str">
        <f>IF(B54&gt;"",MAX(A$4:A54)+1,"")</f>
        <v/>
      </c>
      <c r="B55" s="55"/>
      <c r="C55" s="55"/>
      <c r="D55" s="109"/>
      <c r="E55" s="107"/>
    </row>
    <row r="56" spans="1:5" s="52" customFormat="1" ht="20.100000000000001" customHeight="1" x14ac:dyDescent="0.25">
      <c r="A56" s="51" t="str">
        <f>IF(B55&gt;"",MAX(A$4:A55)+1,"")</f>
        <v/>
      </c>
      <c r="B56" s="55"/>
      <c r="C56" s="55"/>
      <c r="D56" s="109"/>
      <c r="E56" s="107"/>
    </row>
    <row r="57" spans="1:5" s="52" customFormat="1" ht="20.100000000000001" customHeight="1" x14ac:dyDescent="0.25">
      <c r="A57" s="51" t="str">
        <f>IF(B56&gt;"",MAX(A$4:A56)+1,"")</f>
        <v/>
      </c>
      <c r="B57" s="55"/>
      <c r="C57" s="55"/>
      <c r="D57" s="109"/>
      <c r="E57" s="107"/>
    </row>
    <row r="58" spans="1:5" s="52" customFormat="1" ht="20.100000000000001" customHeight="1" x14ac:dyDescent="0.25">
      <c r="A58" s="51" t="str">
        <f>IF(B57&gt;"",MAX(A$4:A57)+1,"")</f>
        <v/>
      </c>
      <c r="B58" s="55"/>
      <c r="C58" s="55"/>
      <c r="D58" s="109"/>
      <c r="E58" s="107"/>
    </row>
    <row r="59" spans="1:5" s="52" customFormat="1" ht="20.100000000000001" customHeight="1" x14ac:dyDescent="0.25">
      <c r="A59" s="51" t="str">
        <f>IF(B58&gt;"",MAX(A$4:A58)+1,"")</f>
        <v/>
      </c>
      <c r="B59" s="55"/>
      <c r="C59" s="55"/>
      <c r="D59" s="109"/>
      <c r="E59" s="107"/>
    </row>
    <row r="60" spans="1:5" s="52" customFormat="1" ht="20.100000000000001" customHeight="1" x14ac:dyDescent="0.25">
      <c r="A60" s="51" t="str">
        <f>IF(B59&gt;"",MAX(A$4:A59)+1,"")</f>
        <v/>
      </c>
      <c r="B60" s="55"/>
      <c r="C60" s="55"/>
      <c r="D60" s="109"/>
      <c r="E60" s="109"/>
    </row>
    <row r="61" spans="1:5" s="52" customFormat="1" ht="20.100000000000001" customHeight="1" x14ac:dyDescent="0.25">
      <c r="A61" s="51"/>
      <c r="B61" s="54" t="str">
        <f>_xlfn.IFS(A61&gt;0,VLOOKUP(A61,'Women''s Premier League'!A:D,5,FALSE),A61="","")</f>
        <v/>
      </c>
      <c r="C61" s="55"/>
      <c r="D61" s="107"/>
      <c r="E61" s="109"/>
    </row>
    <row r="62" spans="1:5" s="52" customFormat="1" ht="20.100000000000001" customHeight="1" x14ac:dyDescent="0.25">
      <c r="A62" s="51"/>
      <c r="B62" s="54" t="str">
        <f>_xlfn.IFS(A62&gt;0,VLOOKUP(A62,'Women''s Premier League'!A:D,5,FALSE),A62="","")</f>
        <v/>
      </c>
      <c r="C62" s="55"/>
      <c r="D62" s="107"/>
      <c r="E62" s="109"/>
    </row>
    <row r="63" spans="1:5" s="53" customFormat="1" ht="20.100000000000001" customHeight="1" x14ac:dyDescent="0.25">
      <c r="A63" s="51"/>
      <c r="B63" s="54" t="str">
        <f>_xlfn.IFS(A63&gt;0,VLOOKUP(A63,'Women''s Premier League'!A:D,5,FALSE),A63="","")</f>
        <v/>
      </c>
      <c r="C63" s="54"/>
      <c r="D63" s="114"/>
      <c r="E63" s="109"/>
    </row>
    <row r="64" spans="1:5" s="53" customFormat="1" ht="20.100000000000001" customHeight="1" x14ac:dyDescent="0.25">
      <c r="A64" s="51"/>
      <c r="B64" s="54" t="str">
        <f>_xlfn.IFS(A64&gt;0,VLOOKUP(A64,'Women''s Premier League'!A:D,5,FALSE),A64="","")</f>
        <v/>
      </c>
      <c r="C64" s="54"/>
      <c r="D64" s="114"/>
      <c r="E64" s="109"/>
    </row>
    <row r="65" spans="1:5" s="52" customFormat="1" ht="20.100000000000001" customHeight="1" x14ac:dyDescent="0.25">
      <c r="A65" s="51"/>
      <c r="B65" s="54" t="str">
        <f>_xlfn.IFS(A65&gt;0,VLOOKUP(A65,'Women''s Premier League'!A:D,5,FALSE),A65="","")</f>
        <v/>
      </c>
      <c r="C65" s="55"/>
      <c r="D65" s="107"/>
      <c r="E65" s="109"/>
    </row>
    <row r="66" spans="1:5" s="52" customFormat="1" ht="20.100000000000001" customHeight="1" x14ac:dyDescent="0.25">
      <c r="A66" s="51"/>
      <c r="B66" s="54" t="str">
        <f>_xlfn.IFS(A66&gt;0,VLOOKUP(A66,'Women''s Premier League'!A:D,5,FALSE),A66="","")</f>
        <v/>
      </c>
      <c r="C66" s="55"/>
      <c r="D66" s="107"/>
      <c r="E66" s="109"/>
    </row>
    <row r="67" spans="1:5" s="52" customFormat="1" ht="20.100000000000001" customHeight="1" x14ac:dyDescent="0.25">
      <c r="A67" s="51"/>
      <c r="B67" s="54" t="str">
        <f>_xlfn.IFS(A67&gt;0,VLOOKUP(A67,'Women''s Premier League'!A:D,5,FALSE),A67="","")</f>
        <v/>
      </c>
      <c r="C67" s="55"/>
      <c r="D67" s="107"/>
      <c r="E67" s="109"/>
    </row>
    <row r="68" spans="1:5" s="52" customFormat="1" ht="20.100000000000001" customHeight="1" x14ac:dyDescent="0.25">
      <c r="A68" s="51"/>
      <c r="B68" s="54" t="str">
        <f>_xlfn.IFS(A68&gt;0,VLOOKUP(A68,'Women''s Premier League'!A:D,5,FALSE),A68="","")</f>
        <v/>
      </c>
      <c r="C68" s="55"/>
      <c r="D68" s="107"/>
      <c r="E68" s="109"/>
    </row>
    <row r="69" spans="1:5" s="52" customFormat="1" ht="20.100000000000001" customHeight="1" x14ac:dyDescent="0.25">
      <c r="A69" s="51"/>
      <c r="B69" s="54" t="str">
        <f>_xlfn.IFS(A69&gt;0,VLOOKUP(A69,'Women''s Premier League'!A:D,5,FALSE),A69="","")</f>
        <v/>
      </c>
      <c r="C69" s="55"/>
      <c r="D69" s="107"/>
      <c r="E69" s="109"/>
    </row>
    <row r="70" spans="1:5" s="52" customFormat="1" ht="20.100000000000001" customHeight="1" x14ac:dyDescent="0.25">
      <c r="A70" s="51"/>
      <c r="B70" s="54" t="str">
        <f>_xlfn.IFS(A70&gt;0,VLOOKUP(A70,'Women''s Premier League'!A:D,5,FALSE),A70="","")</f>
        <v/>
      </c>
      <c r="C70" s="55"/>
      <c r="D70" s="107"/>
      <c r="E70" s="109"/>
    </row>
    <row r="71" spans="1:5" s="52" customFormat="1" ht="20.100000000000001" customHeight="1" x14ac:dyDescent="0.25">
      <c r="A71" s="51"/>
      <c r="B71" s="54" t="str">
        <f>_xlfn.IFS(A71&gt;0,VLOOKUP(A71,'Women''s Premier League'!A:D,5,FALSE),A71="","")</f>
        <v/>
      </c>
      <c r="C71" s="55"/>
      <c r="D71" s="107"/>
      <c r="E71" s="109"/>
    </row>
    <row r="72" spans="1:5" s="52" customFormat="1" ht="20.100000000000001" customHeight="1" x14ac:dyDescent="0.25">
      <c r="A72" s="51"/>
      <c r="B72" s="54" t="str">
        <f>_xlfn.IFS(A72&gt;0,VLOOKUP(A72,'Women''s Premier League'!A:D,5,FALSE),A72="","")</f>
        <v/>
      </c>
      <c r="C72" s="55"/>
      <c r="D72" s="107"/>
      <c r="E72" s="109"/>
    </row>
    <row r="73" spans="1:5" s="52" customFormat="1" ht="20.100000000000001" customHeight="1" x14ac:dyDescent="0.25">
      <c r="A73" s="51"/>
      <c r="B73" s="54" t="str">
        <f>_xlfn.IFS(A73&gt;0,VLOOKUP(A73,'Women''s Premier League'!A:D,5,FALSE),A73="","")</f>
        <v/>
      </c>
      <c r="C73" s="55"/>
      <c r="D73" s="107"/>
      <c r="E73" s="109"/>
    </row>
    <row r="74" spans="1:5" s="52" customFormat="1" ht="20.100000000000001" customHeight="1" x14ac:dyDescent="0.25">
      <c r="A74" s="51"/>
      <c r="B74" s="54" t="str">
        <f>_xlfn.IFS(A74&gt;0,VLOOKUP(A74,'Women''s Premier League'!A:D,5,FALSE),A74="","")</f>
        <v/>
      </c>
      <c r="C74" s="55"/>
      <c r="D74" s="107"/>
      <c r="E74" s="109"/>
    </row>
    <row r="75" spans="1:5" s="52" customFormat="1" ht="20.100000000000001" customHeight="1" x14ac:dyDescent="0.25">
      <c r="A75" s="51"/>
      <c r="B75" s="54" t="str">
        <f>_xlfn.IFS(A75&gt;0,VLOOKUP(A75,'Women''s Premier League'!A:D,5,FALSE),A75="","")</f>
        <v/>
      </c>
      <c r="C75" s="55"/>
      <c r="D75" s="107"/>
      <c r="E75" s="109"/>
    </row>
    <row r="76" spans="1:5" s="52" customFormat="1" ht="20.100000000000001" customHeight="1" x14ac:dyDescent="0.25">
      <c r="A76" s="51"/>
      <c r="B76" s="54" t="str">
        <f>_xlfn.IFS(A76&gt;0,VLOOKUP(A76,'Women''s Premier League'!A:D,5,FALSE),A76="","")</f>
        <v/>
      </c>
      <c r="C76" s="55"/>
      <c r="D76" s="107"/>
      <c r="E76" s="109"/>
    </row>
    <row r="77" spans="1:5" s="52" customFormat="1" ht="20.100000000000001" customHeight="1" x14ac:dyDescent="0.25">
      <c r="A77" s="51"/>
      <c r="B77" s="54" t="str">
        <f>_xlfn.IFS(A77&gt;0,VLOOKUP(A77,'Women''s Premier League'!A:D,5,FALSE),A77="","")</f>
        <v/>
      </c>
      <c r="C77" s="55"/>
      <c r="D77" s="107"/>
      <c r="E77" s="109"/>
    </row>
    <row r="78" spans="1:5" s="52" customFormat="1" ht="20.100000000000001" customHeight="1" x14ac:dyDescent="0.25">
      <c r="A78" s="51"/>
      <c r="B78" s="54" t="str">
        <f>_xlfn.IFS(A78&gt;0,VLOOKUP(A78,'Women''s Premier League'!A:D,5,FALSE),A78="","")</f>
        <v/>
      </c>
      <c r="C78" s="55"/>
      <c r="D78" s="107"/>
      <c r="E78" s="109"/>
    </row>
    <row r="79" spans="1:5" s="52" customFormat="1" ht="20.100000000000001" customHeight="1" x14ac:dyDescent="0.25">
      <c r="A79" s="51"/>
      <c r="B79" s="54" t="str">
        <f>_xlfn.IFS(A79&gt;0,VLOOKUP(A79,'Women''s Premier League'!A:D,5,FALSE),A79="","")</f>
        <v/>
      </c>
      <c r="C79" s="55"/>
      <c r="D79" s="107"/>
      <c r="E79" s="107"/>
    </row>
    <row r="80" spans="1:5" s="52" customFormat="1" ht="20.100000000000001" customHeight="1" x14ac:dyDescent="0.25">
      <c r="A80" s="51"/>
      <c r="B80" s="54" t="str">
        <f>_xlfn.IFS(A80&gt;0,VLOOKUP(A80,'Women''s Premier League'!A:D,5,FALSE),A80="","")</f>
        <v/>
      </c>
      <c r="C80" s="55"/>
      <c r="D80" s="107"/>
      <c r="E80" s="107"/>
    </row>
    <row r="81" spans="1:5" s="52" customFormat="1" ht="20.100000000000001" customHeight="1" x14ac:dyDescent="0.25">
      <c r="A81" s="51"/>
      <c r="B81" s="54" t="str">
        <f>_xlfn.IFS(A81&gt;0,VLOOKUP(A81,'Women''s Premier League'!A:D,5,FALSE),A81="","")</f>
        <v/>
      </c>
      <c r="C81" s="55"/>
      <c r="D81" s="107"/>
      <c r="E81" s="107"/>
    </row>
    <row r="82" spans="1:5" s="52" customFormat="1" ht="20.100000000000001" customHeight="1" x14ac:dyDescent="0.25">
      <c r="A82" s="51"/>
      <c r="B82" s="54" t="str">
        <f>_xlfn.IFS(A82&gt;0,VLOOKUP(A82,'Women''s Premier League'!A:D,5,FALSE),A82="","")</f>
        <v/>
      </c>
      <c r="C82" s="55"/>
      <c r="D82" s="107"/>
      <c r="E82" s="107"/>
    </row>
    <row r="83" spans="1:5" s="52" customFormat="1" ht="20.100000000000001" customHeight="1" x14ac:dyDescent="0.25">
      <c r="A83" s="51"/>
      <c r="B83" s="54" t="str">
        <f>_xlfn.IFS(A83&gt;0,VLOOKUP(A83,'Women''s Premier League'!A:D,5,FALSE),A83="","")</f>
        <v/>
      </c>
      <c r="C83" s="55"/>
      <c r="D83" s="107"/>
      <c r="E83" s="107"/>
    </row>
    <row r="84" spans="1:5" s="52" customFormat="1" ht="20.100000000000001" customHeight="1" x14ac:dyDescent="0.25">
      <c r="A84" s="51"/>
      <c r="B84" s="54" t="str">
        <f>_xlfn.IFS(A84&gt;0,VLOOKUP(A84,'Women''s Premier League'!A:D,5,FALSE),A84="","")</f>
        <v/>
      </c>
      <c r="C84" s="55"/>
      <c r="D84" s="107"/>
      <c r="E84" s="107"/>
    </row>
    <row r="85" spans="1:5" s="52" customFormat="1" ht="20.100000000000001" customHeight="1" x14ac:dyDescent="0.25">
      <c r="A85" s="51"/>
      <c r="B85" s="54" t="str">
        <f>_xlfn.IFS(A85&gt;0,VLOOKUP(A85,'Women''s Premier League'!A:D,5,FALSE),A85="","")</f>
        <v/>
      </c>
      <c r="C85" s="55"/>
      <c r="D85" s="107"/>
      <c r="E85" s="107"/>
    </row>
    <row r="86" spans="1:5" s="52" customFormat="1" ht="20.100000000000001" customHeight="1" x14ac:dyDescent="0.25">
      <c r="A86" s="51"/>
      <c r="B86" s="54" t="str">
        <f>_xlfn.IFS(A86&gt;0,VLOOKUP(A86,'Women''s Premier League'!A:D,5,FALSE),A86="","")</f>
        <v/>
      </c>
      <c r="C86" s="55"/>
      <c r="D86" s="107"/>
      <c r="E86" s="107"/>
    </row>
    <row r="87" spans="1:5" s="52" customFormat="1" ht="20.100000000000001" customHeight="1" x14ac:dyDescent="0.25">
      <c r="A87" s="51"/>
      <c r="B87" s="54" t="str">
        <f>_xlfn.IFS(A87&gt;0,VLOOKUP(A87,'Women''s Premier League'!A:D,5,FALSE),A87="","")</f>
        <v/>
      </c>
      <c r="C87" s="55"/>
      <c r="D87" s="107"/>
      <c r="E87" s="107"/>
    </row>
    <row r="88" spans="1:5" s="52" customFormat="1" ht="20.100000000000001" customHeight="1" x14ac:dyDescent="0.25">
      <c r="A88" s="51"/>
      <c r="B88" s="54" t="str">
        <f>_xlfn.IFS(A88&gt;0,VLOOKUP(A88,'Women''s Premier League'!A:D,5,FALSE),A88="","")</f>
        <v/>
      </c>
      <c r="C88" s="55"/>
      <c r="D88" s="107"/>
      <c r="E88" s="107"/>
    </row>
    <row r="89" spans="1:5" s="52" customFormat="1" ht="20.100000000000001" customHeight="1" x14ac:dyDescent="0.25">
      <c r="A89" s="51"/>
      <c r="B89" s="54" t="str">
        <f>_xlfn.IFS(A89&gt;0,VLOOKUP(A89,'Women''s Premier League'!A:D,5,FALSE),A89="","")</f>
        <v/>
      </c>
      <c r="C89" s="55"/>
      <c r="D89" s="107"/>
      <c r="E89" s="107"/>
    </row>
    <row r="90" spans="1:5" s="52" customFormat="1" ht="20.100000000000001" customHeight="1" x14ac:dyDescent="0.25">
      <c r="A90" s="51"/>
      <c r="B90" s="54" t="str">
        <f>_xlfn.IFS(A90&gt;0,VLOOKUP(A90,'Women''s Premier League'!A:D,5,FALSE),A90="","")</f>
        <v/>
      </c>
      <c r="C90" s="55"/>
      <c r="D90" s="107"/>
      <c r="E90" s="107"/>
    </row>
    <row r="91" spans="1:5" s="52" customFormat="1" ht="20.100000000000001" customHeight="1" x14ac:dyDescent="0.25">
      <c r="A91" s="51"/>
      <c r="B91" s="54" t="str">
        <f>_xlfn.IFS(A91&gt;0,VLOOKUP(A91,'Women''s Premier League'!A:D,5,FALSE),A91="","")</f>
        <v/>
      </c>
      <c r="C91" s="55"/>
      <c r="D91" s="107"/>
      <c r="E91" s="107"/>
    </row>
    <row r="92" spans="1:5" s="52" customFormat="1" ht="20.100000000000001" customHeight="1" x14ac:dyDescent="0.25">
      <c r="A92" s="51"/>
      <c r="B92" s="54" t="str">
        <f>_xlfn.IFS(A92&gt;0,VLOOKUP(A92,'Women''s Premier League'!A:D,5,FALSE),A92="","")</f>
        <v/>
      </c>
      <c r="C92" s="55"/>
      <c r="D92" s="107"/>
      <c r="E92" s="107"/>
    </row>
    <row r="93" spans="1:5" s="52" customFormat="1" ht="20.100000000000001" customHeight="1" x14ac:dyDescent="0.25">
      <c r="A93" s="51"/>
      <c r="B93" s="54" t="str">
        <f>_xlfn.IFS(A93&gt;0,VLOOKUP(A93,'Women''s Premier League'!A:D,5,FALSE),A93="","")</f>
        <v/>
      </c>
      <c r="C93" s="55"/>
      <c r="D93" s="107"/>
      <c r="E93" s="107"/>
    </row>
    <row r="94" spans="1:5" s="52" customFormat="1" ht="20.100000000000001" customHeight="1" x14ac:dyDescent="0.25">
      <c r="A94" s="51"/>
      <c r="B94" s="54" t="str">
        <f>_xlfn.IFS(A94&gt;0,VLOOKUP(A94,'Women''s Premier League'!A:D,5,FALSE),A94="","")</f>
        <v/>
      </c>
      <c r="C94" s="55"/>
      <c r="D94" s="107"/>
      <c r="E94" s="107"/>
    </row>
    <row r="95" spans="1:5" s="52" customFormat="1" ht="20.100000000000001" customHeight="1" x14ac:dyDescent="0.25">
      <c r="A95" s="51"/>
      <c r="B95" s="54" t="str">
        <f>_xlfn.IFS(A95&gt;0,VLOOKUP(A95,'Women''s Premier League'!A:D,5,FALSE),A95="","")</f>
        <v/>
      </c>
      <c r="C95" s="55"/>
      <c r="D95" s="107"/>
      <c r="E95" s="107"/>
    </row>
    <row r="96" spans="1:5" s="52" customFormat="1" ht="20.100000000000001" customHeight="1" x14ac:dyDescent="0.25">
      <c r="A96" s="51"/>
      <c r="B96" s="54" t="str">
        <f>_xlfn.IFS(A96&gt;0,VLOOKUP(A96,'Women''s Premier League'!A:D,5,FALSE),A96="","")</f>
        <v/>
      </c>
      <c r="C96" s="55"/>
      <c r="D96" s="107"/>
      <c r="E96" s="107"/>
    </row>
    <row r="97" spans="1:5" s="52" customFormat="1" ht="20.100000000000001" customHeight="1" x14ac:dyDescent="0.25">
      <c r="A97" s="51"/>
      <c r="B97" s="54" t="str">
        <f>_xlfn.IFS(A97&gt;0,VLOOKUP(A97,'Women''s Premier League'!A:D,5,FALSE),A97="","")</f>
        <v/>
      </c>
      <c r="C97" s="55"/>
      <c r="D97" s="107"/>
      <c r="E97" s="107"/>
    </row>
    <row r="98" spans="1:5" s="52" customFormat="1" ht="20.100000000000001" customHeight="1" x14ac:dyDescent="0.25">
      <c r="A98" s="51"/>
      <c r="B98" s="54" t="str">
        <f>_xlfn.IFS(A98&gt;0,VLOOKUP(A98,'Women''s Premier League'!A:D,5,FALSE),A98="","")</f>
        <v/>
      </c>
      <c r="C98" s="55"/>
      <c r="D98" s="107"/>
      <c r="E98" s="107"/>
    </row>
    <row r="99" spans="1:5" s="52" customFormat="1" ht="20.100000000000001" customHeight="1" x14ac:dyDescent="0.25">
      <c r="A99" s="51"/>
      <c r="B99" s="54" t="str">
        <f>_xlfn.IFS(A99&gt;0,VLOOKUP(A99,'Women''s Premier League'!A:D,5,FALSE),A99="","")</f>
        <v/>
      </c>
      <c r="C99" s="55"/>
      <c r="D99" s="107"/>
      <c r="E99" s="107"/>
    </row>
    <row r="100" spans="1:5" s="52" customFormat="1" ht="20.100000000000001" customHeight="1" x14ac:dyDescent="0.25">
      <c r="A100" s="51"/>
      <c r="B100" s="54" t="str">
        <f>_xlfn.IFS(A100&gt;0,VLOOKUP(A100,'Women''s Premier League'!A:D,5,FALSE),A100="","")</f>
        <v/>
      </c>
      <c r="C100" s="55"/>
      <c r="D100" s="107"/>
      <c r="E100" s="107"/>
    </row>
    <row r="101" spans="1:5" s="52" customFormat="1" ht="20.100000000000001" customHeight="1" x14ac:dyDescent="0.25">
      <c r="A101" s="51"/>
      <c r="B101" s="54" t="str">
        <f>_xlfn.IFS(A101&gt;0,VLOOKUP(A101,'Women''s Premier League'!A:D,5,FALSE),A101="","")</f>
        <v/>
      </c>
      <c r="C101" s="55"/>
      <c r="D101" s="107"/>
      <c r="E101" s="107"/>
    </row>
    <row r="102" spans="1:5" s="52" customFormat="1" ht="20.100000000000001" customHeight="1" x14ac:dyDescent="0.25">
      <c r="A102" s="51"/>
      <c r="B102" s="54" t="str">
        <f>_xlfn.IFS(A102&gt;0,VLOOKUP(A102,'Women''s Premier League'!A:D,5,FALSE),A102="","")</f>
        <v/>
      </c>
      <c r="C102" s="55"/>
      <c r="D102" s="107"/>
      <c r="E102" s="107"/>
    </row>
    <row r="103" spans="1:5" s="52" customFormat="1" ht="20.100000000000001" customHeight="1" x14ac:dyDescent="0.25">
      <c r="A103" s="51"/>
      <c r="B103" s="54" t="str">
        <f>_xlfn.IFS(A103&gt;0,VLOOKUP(A103,'Men''s Premier League'!A:D,5,FALSE),A103="","")</f>
        <v/>
      </c>
      <c r="C103" s="55"/>
      <c r="D103" s="107"/>
      <c r="E103" s="107"/>
    </row>
    <row r="104" spans="1:5" x14ac:dyDescent="0.3">
      <c r="B104" s="54" t="str">
        <f>_xlfn.IFS(A104&gt;0,VLOOKUP(A104,'Men''s Premier League'!A:D,5,FALSE),A104="","")</f>
        <v/>
      </c>
    </row>
    <row r="105" spans="1:5" x14ac:dyDescent="0.3">
      <c r="B105" s="54" t="str">
        <f>_xlfn.IFS(A105&gt;0,VLOOKUP(A105,'Men''s Premier League'!A:D,5,FALSE),A105="","")</f>
        <v/>
      </c>
    </row>
    <row r="106" spans="1:5" x14ac:dyDescent="0.3">
      <c r="B106" s="54" t="str">
        <f>_xlfn.IFS(A106&gt;0,VLOOKUP(A106,'Men''s Premier League'!A:D,5,FALSE),A106="","")</f>
        <v/>
      </c>
    </row>
    <row r="107" spans="1:5" x14ac:dyDescent="0.3">
      <c r="B107" s="54" t="str">
        <f>_xlfn.IFS(A107&gt;0,VLOOKUP(A107,'Men''s Premier League'!A:D,5,FALSE),A107="","")</f>
        <v/>
      </c>
    </row>
    <row r="108" spans="1:5" x14ac:dyDescent="0.3">
      <c r="B108" s="54" t="str">
        <f>_xlfn.IFS(A108&gt;0,VLOOKUP(A108,'Men''s Premier League'!A:D,5,FALSE),A108="","")</f>
        <v/>
      </c>
    </row>
    <row r="109" spans="1:5" x14ac:dyDescent="0.3">
      <c r="B109" s="54" t="str">
        <f>_xlfn.IFS(A109&gt;0,VLOOKUP(A109,'Men''s Premier League'!A:D,5,FALSE),A109="","")</f>
        <v/>
      </c>
    </row>
    <row r="110" spans="1:5" x14ac:dyDescent="0.3">
      <c r="B110" s="54" t="str">
        <f>_xlfn.IFS(A110&gt;0,VLOOKUP(A110,'Men''s Premier League'!A:D,5,FALSE),A110="","")</f>
        <v/>
      </c>
    </row>
    <row r="111" spans="1:5" x14ac:dyDescent="0.3">
      <c r="B111" s="54" t="str">
        <f>_xlfn.IFS(A111&gt;0,VLOOKUP(A111,'Men''s Premier League'!A:D,5,FALSE),A111="","")</f>
        <v/>
      </c>
    </row>
    <row r="112" spans="1:5" x14ac:dyDescent="0.3">
      <c r="B112" s="54" t="str">
        <f>_xlfn.IFS(A112&gt;0,VLOOKUP(A112,'Men''s Premier League'!A:D,5,FALSE),A112="","")</f>
        <v/>
      </c>
    </row>
  </sheetData>
  <mergeCells count="2">
    <mergeCell ref="B4:D4"/>
    <mergeCell ref="D1:F1"/>
  </mergeCells>
  <hyperlinks>
    <hyperlink ref="C1" location="'Competitions Dashboard'!A1" display=" COMPETITIONS DASHBOARD" xr:uid="{E128DAD6-4833-4D88-8BF4-2806FDE16554}"/>
    <hyperlink ref="D1" location="'Statistics Overview'!A1" display="STATISTICS OVERVIEW" xr:uid="{80F1CB6A-98B1-40CB-ACF4-629BEE97708E}"/>
  </hyperlinks>
  <pageMargins left="0.70866141732283472" right="0.70866141732283472" top="0.74803149606299213" bottom="0.74803149606299213" header="0.31496062992125984" footer="0.31496062992125984"/>
  <pageSetup paperSize="9" scale="77" fitToHeight="0"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05646-8632-4B9E-B747-413FB1C42F38}">
  <sheetPr>
    <pageSetUpPr fitToPage="1"/>
  </sheetPr>
  <dimension ref="A1:H102"/>
  <sheetViews>
    <sheetView showGridLines="0" zoomScaleNormal="100" workbookViewId="0">
      <pane xSplit="1" ySplit="6" topLeftCell="B19" activePane="bottomRight" state="frozen"/>
      <selection activeCell="C1" sqref="C1"/>
      <selection pane="topRight" activeCell="C1" sqref="C1"/>
      <selection pane="bottomLeft" activeCell="C1" sqref="C1"/>
      <selection pane="bottomRight" activeCell="B32" sqref="B32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x14ac:dyDescent="0.3">
      <c r="A3" s="51"/>
      <c r="B3" s="131"/>
      <c r="C3" s="47"/>
      <c r="D3" s="47"/>
      <c r="E3" s="48"/>
      <c r="F3" s="48"/>
      <c r="G3" s="48"/>
      <c r="H3" s="48"/>
    </row>
    <row r="4" spans="1:8" ht="45" customHeight="1" x14ac:dyDescent="0.3">
      <c r="A4" s="49"/>
      <c r="B4" s="320" t="s">
        <v>568</v>
      </c>
      <c r="C4" s="321"/>
      <c r="D4" s="321"/>
      <c r="E4" s="89"/>
      <c r="F4" s="89"/>
      <c r="G4" s="89"/>
    </row>
    <row r="5" spans="1:8" ht="9.9499999999999993" customHeight="1" x14ac:dyDescent="0.3">
      <c r="A5" s="49"/>
      <c r="D5" s="47"/>
    </row>
    <row r="6" spans="1:8" ht="16.5" customHeight="1" x14ac:dyDescent="0.3">
      <c r="A6" s="105"/>
      <c r="B6" s="106" t="s">
        <v>425</v>
      </c>
      <c r="C6" s="106" t="s">
        <v>426</v>
      </c>
      <c r="D6" s="50"/>
      <c r="E6" s="50"/>
      <c r="F6" s="50"/>
      <c r="G6" s="50"/>
    </row>
    <row r="7" spans="1:8" ht="20.100000000000001" customHeight="1" x14ac:dyDescent="0.3">
      <c r="A7" s="51">
        <v>2002</v>
      </c>
      <c r="B7" s="54" t="s">
        <v>552</v>
      </c>
      <c r="C7" s="55" t="s">
        <v>192</v>
      </c>
    </row>
    <row r="8" spans="1:8" s="52" customFormat="1" ht="20.100000000000001" customHeight="1" x14ac:dyDescent="0.25">
      <c r="A8" s="51">
        <v>2003</v>
      </c>
      <c r="B8" s="54" t="s">
        <v>553</v>
      </c>
      <c r="C8" s="55" t="s">
        <v>192</v>
      </c>
    </row>
    <row r="9" spans="1:8" s="52" customFormat="1" ht="20.100000000000001" customHeight="1" x14ac:dyDescent="0.25">
      <c r="A9" s="51">
        <v>2004</v>
      </c>
      <c r="B9" s="54" t="s">
        <v>570</v>
      </c>
      <c r="C9" s="55" t="s">
        <v>264</v>
      </c>
    </row>
    <row r="10" spans="1:8" s="52" customFormat="1" ht="20.100000000000001" customHeight="1" x14ac:dyDescent="0.25">
      <c r="A10" s="51">
        <v>2005</v>
      </c>
      <c r="B10" s="54" t="s">
        <v>556</v>
      </c>
      <c r="C10" s="55" t="s">
        <v>192</v>
      </c>
    </row>
    <row r="11" spans="1:8" s="52" customFormat="1" ht="20.100000000000001" customHeight="1" x14ac:dyDescent="0.25">
      <c r="A11" s="51">
        <v>2006</v>
      </c>
      <c r="B11" s="54" t="s">
        <v>552</v>
      </c>
      <c r="C11" s="55" t="s">
        <v>192</v>
      </c>
    </row>
    <row r="12" spans="1:8" s="52" customFormat="1" ht="20.100000000000001" customHeight="1" x14ac:dyDescent="0.25">
      <c r="A12" s="51">
        <v>2007</v>
      </c>
      <c r="B12" s="54" t="s">
        <v>571</v>
      </c>
      <c r="C12" s="55" t="s">
        <v>196</v>
      </c>
    </row>
    <row r="13" spans="1:8" s="52" customFormat="1" ht="20.100000000000001" customHeight="1" x14ac:dyDescent="0.25">
      <c r="A13" s="51">
        <v>2008</v>
      </c>
      <c r="B13" s="54" t="s">
        <v>573</v>
      </c>
      <c r="C13" s="55" t="s">
        <v>194</v>
      </c>
    </row>
    <row r="14" spans="1:8" s="52" customFormat="1" ht="20.100000000000001" customHeight="1" x14ac:dyDescent="0.25">
      <c r="A14" s="51">
        <v>2009</v>
      </c>
      <c r="B14" s="54" t="s">
        <v>562</v>
      </c>
      <c r="C14" s="55" t="s">
        <v>186</v>
      </c>
    </row>
    <row r="15" spans="1:8" s="52" customFormat="1" ht="20.100000000000001" customHeight="1" x14ac:dyDescent="0.25">
      <c r="A15" s="51">
        <v>2010</v>
      </c>
      <c r="B15" s="54" t="s">
        <v>574</v>
      </c>
      <c r="C15" s="55" t="s">
        <v>192</v>
      </c>
    </row>
    <row r="16" spans="1:8" s="52" customFormat="1" ht="20.100000000000001" customHeight="1" x14ac:dyDescent="0.25">
      <c r="A16" s="51">
        <v>2011</v>
      </c>
      <c r="B16" s="54" t="s">
        <v>575</v>
      </c>
      <c r="C16" s="55" t="s">
        <v>192</v>
      </c>
    </row>
    <row r="17" spans="1:4" s="52" customFormat="1" ht="20.100000000000001" customHeight="1" x14ac:dyDescent="0.25">
      <c r="A17" s="51"/>
      <c r="B17" s="54" t="s">
        <v>576</v>
      </c>
      <c r="C17" s="52" t="s">
        <v>176</v>
      </c>
    </row>
    <row r="18" spans="1:4" s="52" customFormat="1" ht="20.100000000000001" customHeight="1" x14ac:dyDescent="0.25">
      <c r="A18" s="51">
        <v>2012</v>
      </c>
      <c r="B18" s="54" t="s">
        <v>560</v>
      </c>
      <c r="C18" s="55" t="s">
        <v>176</v>
      </c>
    </row>
    <row r="19" spans="1:4" s="52" customFormat="1" ht="20.100000000000001" customHeight="1" x14ac:dyDescent="0.25">
      <c r="A19" s="51">
        <v>2013</v>
      </c>
      <c r="B19" s="54" t="s">
        <v>564</v>
      </c>
      <c r="C19" s="55" t="s">
        <v>176</v>
      </c>
    </row>
    <row r="20" spans="1:4" s="52" customFormat="1" ht="20.100000000000001" customHeight="1" x14ac:dyDescent="0.25">
      <c r="A20" s="51">
        <v>2014</v>
      </c>
      <c r="B20" s="54" t="s">
        <v>564</v>
      </c>
      <c r="C20" s="55" t="s">
        <v>176</v>
      </c>
    </row>
    <row r="21" spans="1:4" s="52" customFormat="1" ht="20.100000000000001" customHeight="1" x14ac:dyDescent="0.25">
      <c r="A21" s="51">
        <v>2015</v>
      </c>
      <c r="B21" s="54" t="s">
        <v>564</v>
      </c>
      <c r="C21" s="55" t="s">
        <v>176</v>
      </c>
    </row>
    <row r="22" spans="1:4" s="52" customFormat="1" ht="20.100000000000001" customHeight="1" x14ac:dyDescent="0.25">
      <c r="A22" s="51">
        <v>2016</v>
      </c>
      <c r="B22" s="54" t="s">
        <v>560</v>
      </c>
      <c r="C22" s="55" t="s">
        <v>176</v>
      </c>
    </row>
    <row r="23" spans="1:4" s="52" customFormat="1" ht="20.100000000000001" customHeight="1" x14ac:dyDescent="0.25">
      <c r="A23" s="51">
        <v>2017</v>
      </c>
      <c r="B23" s="54" t="s">
        <v>560</v>
      </c>
      <c r="C23" s="55" t="s">
        <v>176</v>
      </c>
    </row>
    <row r="24" spans="1:4" s="52" customFormat="1" ht="20.100000000000001" customHeight="1" x14ac:dyDescent="0.25">
      <c r="A24" s="51">
        <v>2018</v>
      </c>
      <c r="B24" s="54" t="s">
        <v>577</v>
      </c>
      <c r="C24" s="55" t="s">
        <v>194</v>
      </c>
      <c r="D24" s="55"/>
    </row>
    <row r="25" spans="1:4" s="52" customFormat="1" ht="20.100000000000001" customHeight="1" x14ac:dyDescent="0.25">
      <c r="A25" s="51">
        <v>2019</v>
      </c>
      <c r="B25" s="54" t="s">
        <v>578</v>
      </c>
      <c r="C25" s="55" t="s">
        <v>194</v>
      </c>
      <c r="D25" s="55"/>
    </row>
    <row r="26" spans="1:4" s="52" customFormat="1" ht="20.100000000000001" customHeight="1" x14ac:dyDescent="0.25">
      <c r="A26" s="51">
        <f>IF(B25&gt;"",MAX(A$4:A25)+1,"")</f>
        <v>2020</v>
      </c>
      <c r="B26" s="55" t="s">
        <v>929</v>
      </c>
      <c r="C26" s="55"/>
      <c r="D26" s="55"/>
    </row>
    <row r="27" spans="1:4" s="52" customFormat="1" ht="20.100000000000001" customHeight="1" x14ac:dyDescent="0.25">
      <c r="A27" s="51">
        <f>IF(B26&gt;"",MAX(A$4:A26)+1,"")</f>
        <v>2021</v>
      </c>
      <c r="B27" s="55" t="s">
        <v>962</v>
      </c>
      <c r="C27" s="55" t="s">
        <v>178</v>
      </c>
      <c r="D27" s="55"/>
    </row>
    <row r="28" spans="1:4" s="52" customFormat="1" ht="20.100000000000001" customHeight="1" x14ac:dyDescent="0.25">
      <c r="A28" s="51">
        <f>IF(B27&gt;"",MAX(A$4:A27)+1,"")</f>
        <v>2022</v>
      </c>
      <c r="B28" s="55" t="s">
        <v>985</v>
      </c>
      <c r="C28" s="55" t="s">
        <v>190</v>
      </c>
      <c r="D28" s="55"/>
    </row>
    <row r="29" spans="1:4" s="52" customFormat="1" ht="20.100000000000001" customHeight="1" x14ac:dyDescent="0.25">
      <c r="A29" s="51">
        <f>IF(B28&gt;"",MAX(A$4:A28)+1,"")</f>
        <v>2023</v>
      </c>
      <c r="B29" s="55" t="s">
        <v>1006</v>
      </c>
      <c r="C29" s="55" t="s">
        <v>228</v>
      </c>
      <c r="D29" s="55"/>
    </row>
    <row r="30" spans="1:4" s="52" customFormat="1" ht="20.100000000000001" customHeight="1" x14ac:dyDescent="0.25">
      <c r="A30" s="51">
        <f>IF(B29&gt;"",MAX(A$4:A29)+1,"")</f>
        <v>2024</v>
      </c>
      <c r="B30" s="55" t="s">
        <v>1019</v>
      </c>
      <c r="C30" s="55" t="s">
        <v>176</v>
      </c>
      <c r="D30" s="55"/>
    </row>
    <row r="31" spans="1:4" s="52" customFormat="1" ht="20.100000000000001" customHeight="1" x14ac:dyDescent="0.25">
      <c r="A31" s="51">
        <f>IF(B30&gt;"",MAX(A$4:A30)+1,"")</f>
        <v>2025</v>
      </c>
      <c r="B31" s="55" t="s">
        <v>1052</v>
      </c>
      <c r="C31" s="55" t="s">
        <v>201</v>
      </c>
      <c r="D31" s="55"/>
    </row>
    <row r="32" spans="1:4" s="52" customFormat="1" ht="20.100000000000001" customHeight="1" x14ac:dyDescent="0.25">
      <c r="A32" s="51">
        <f>IF(B31&gt;"",MAX(A$4:A31)+1,"")</f>
        <v>2026</v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IF(B32&gt;"",MAX(A$4:A32)+1,"")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IF(B33&gt;"",MAX(A$4:A33)+1,"")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IF(B34&gt;"",MAX(A$4:A34)+1,"")</f>
        <v/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IF(B35&gt;"",MAX(A$4:A35)+1,"")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IF(B36&gt;"",MAX(A$4:A36)+1,"")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IF(B37&gt;"",MAX(A$4:A37)+1,"")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IF(B38&gt;"",MAX(A$4:A38)+1,"")</f>
        <v/>
      </c>
      <c r="B39" s="55"/>
      <c r="C39" s="55"/>
      <c r="D39" s="55"/>
    </row>
    <row r="40" spans="1:4" s="52" customFormat="1" ht="20.100000000000001" customHeight="1" x14ac:dyDescent="0.25">
      <c r="A40" s="51" t="str">
        <f>IF(B39&gt;"",MAX(A$4:A39)+1,"")</f>
        <v/>
      </c>
      <c r="B40" s="55"/>
      <c r="C40" s="55"/>
      <c r="D40" s="55"/>
    </row>
    <row r="41" spans="1:4" s="52" customFormat="1" ht="20.100000000000001" customHeight="1" x14ac:dyDescent="0.25">
      <c r="A41" s="51" t="str">
        <f>IF(B40&gt;"",MAX(A$4:A40)+1,"")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IF(B41&gt;"",MAX(A$4:A41)+1,"")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IF(B42&gt;"",MAX(A$4:A42)+1,"")</f>
        <v/>
      </c>
      <c r="B43" s="55"/>
      <c r="C43" s="55"/>
      <c r="D43" s="55"/>
    </row>
    <row r="44" spans="1:4" s="52" customFormat="1" ht="20.100000000000001" customHeight="1" x14ac:dyDescent="0.25">
      <c r="A44" s="51" t="str">
        <f>IF(B43&gt;"",MAX(A$4:A43)+1,"")</f>
        <v/>
      </c>
      <c r="B44" s="55"/>
      <c r="C44" s="55"/>
      <c r="D44" s="55"/>
    </row>
    <row r="45" spans="1:4" s="52" customFormat="1" ht="20.100000000000001" customHeight="1" x14ac:dyDescent="0.25">
      <c r="A45" s="51"/>
      <c r="B45" s="54"/>
      <c r="C45" s="55"/>
    </row>
    <row r="46" spans="1:4" s="52" customFormat="1" ht="20.100000000000001" customHeight="1" x14ac:dyDescent="0.25">
      <c r="A46" s="51"/>
      <c r="B46" s="54"/>
      <c r="C46" s="55"/>
    </row>
    <row r="47" spans="1:4" s="52" customFormat="1" ht="20.100000000000001" customHeight="1" x14ac:dyDescent="0.25">
      <c r="A47" s="51"/>
      <c r="B47" s="54" t="str">
        <f>_xlfn.IFS(A47&gt;0,VLOOKUP(A47,'Women''s Premier League'!A:D,6,FALSE),A47="","")</f>
        <v/>
      </c>
      <c r="C47" s="55"/>
    </row>
    <row r="48" spans="1:4" s="52" customFormat="1" ht="20.100000000000001" customHeight="1" x14ac:dyDescent="0.25">
      <c r="A48" s="51"/>
      <c r="B48" s="54" t="str">
        <f>_xlfn.IFS(A48&gt;0,VLOOKUP(A48,'Women''s Premier League'!A:D,6,FALSE),A48="","")</f>
        <v/>
      </c>
      <c r="C48" s="55"/>
    </row>
    <row r="49" spans="1:3" s="52" customFormat="1" ht="20.100000000000001" customHeight="1" x14ac:dyDescent="0.25">
      <c r="A49" s="51"/>
      <c r="B49" s="54" t="str">
        <f>_xlfn.IFS(A49&gt;0,VLOOKUP(A49,'Women''s Premier League'!A:D,6,FALSE),A49="","")</f>
        <v/>
      </c>
      <c r="C49" s="55"/>
    </row>
    <row r="50" spans="1:3" s="52" customFormat="1" ht="20.100000000000001" customHeight="1" x14ac:dyDescent="0.25">
      <c r="A50" s="51"/>
      <c r="B50" s="54" t="str">
        <f>_xlfn.IFS(A50&gt;0,VLOOKUP(A50,'Women''s Premier League'!A:D,6,FALSE),A50="","")</f>
        <v/>
      </c>
      <c r="C50" s="55"/>
    </row>
    <row r="51" spans="1:3" s="52" customFormat="1" ht="20.100000000000001" customHeight="1" x14ac:dyDescent="0.25">
      <c r="A51" s="51"/>
      <c r="B51" s="54" t="str">
        <f>_xlfn.IFS(A51&gt;0,VLOOKUP(A51,'Women''s Premier League'!A:D,6,FALSE),A51="","")</f>
        <v/>
      </c>
      <c r="C51" s="55"/>
    </row>
    <row r="52" spans="1:3" s="52" customFormat="1" ht="20.100000000000001" customHeight="1" x14ac:dyDescent="0.25">
      <c r="A52" s="51"/>
      <c r="B52" s="54" t="str">
        <f>_xlfn.IFS(A52&gt;0,VLOOKUP(A52,'Women''s Premier League'!A:D,6,FALSE),A52="","")</f>
        <v/>
      </c>
      <c r="C52" s="55"/>
    </row>
    <row r="53" spans="1:3" s="53" customFormat="1" ht="20.100000000000001" customHeight="1" x14ac:dyDescent="0.25">
      <c r="A53" s="51"/>
      <c r="B53" s="54" t="str">
        <f>_xlfn.IFS(A53&gt;0,VLOOKUP(A53,'Women''s Premier League'!A:D,6,FALSE),A53="","")</f>
        <v/>
      </c>
      <c r="C53" s="54"/>
    </row>
    <row r="54" spans="1:3" s="53" customFormat="1" ht="20.100000000000001" customHeight="1" x14ac:dyDescent="0.25">
      <c r="A54" s="51"/>
      <c r="B54" s="54" t="str">
        <f>_xlfn.IFS(A54&gt;0,VLOOKUP(A54,'Women''s Premier League'!A:D,6,FALSE),A54="","")</f>
        <v/>
      </c>
      <c r="C54" s="54"/>
    </row>
    <row r="55" spans="1:3" s="52" customFormat="1" ht="20.100000000000001" customHeight="1" x14ac:dyDescent="0.25">
      <c r="A55" s="51"/>
      <c r="B55" s="54" t="str">
        <f>_xlfn.IFS(A55&gt;0,VLOOKUP(A55,'Women''s Premier League'!A:D,6,FALSE),A55="","")</f>
        <v/>
      </c>
      <c r="C55" s="55"/>
    </row>
    <row r="56" spans="1:3" s="52" customFormat="1" ht="20.100000000000001" customHeight="1" x14ac:dyDescent="0.25">
      <c r="A56" s="51"/>
      <c r="B56" s="54" t="str">
        <f>_xlfn.IFS(A56&gt;0,VLOOKUP(A56,'Women''s Premier League'!A:D,6,FALSE),A56="","")</f>
        <v/>
      </c>
      <c r="C56" s="55"/>
    </row>
    <row r="57" spans="1:3" s="52" customFormat="1" ht="20.100000000000001" customHeight="1" x14ac:dyDescent="0.25">
      <c r="A57" s="51"/>
      <c r="B57" s="54" t="str">
        <f>_xlfn.IFS(A57&gt;0,VLOOKUP(A57,'Women''s Premier League'!A:D,6,FALSE),A57="","")</f>
        <v/>
      </c>
      <c r="C57" s="55"/>
    </row>
    <row r="58" spans="1:3" s="52" customFormat="1" ht="20.100000000000001" customHeight="1" x14ac:dyDescent="0.25">
      <c r="A58" s="51"/>
      <c r="B58" s="54" t="str">
        <f>_xlfn.IFS(A58&gt;0,VLOOKUP(A58,'Women''s Premier League'!A:D,6,FALSE),A58="","")</f>
        <v/>
      </c>
      <c r="C58" s="55"/>
    </row>
    <row r="59" spans="1:3" s="52" customFormat="1" ht="20.100000000000001" customHeight="1" x14ac:dyDescent="0.25">
      <c r="A59" s="51"/>
      <c r="B59" s="54" t="str">
        <f>_xlfn.IFS(A59&gt;0,VLOOKUP(A59,'Women''s Premier League'!A:D,6,FALSE),A59="","")</f>
        <v/>
      </c>
      <c r="C59" s="55"/>
    </row>
    <row r="60" spans="1:3" s="52" customFormat="1" ht="20.100000000000001" customHeight="1" x14ac:dyDescent="0.25">
      <c r="A60" s="51"/>
      <c r="B60" s="54" t="str">
        <f>_xlfn.IFS(A60&gt;0,VLOOKUP(A60,'Women''s Premier League'!A:D,6,FALSE),A60="","")</f>
        <v/>
      </c>
      <c r="C60" s="55"/>
    </row>
    <row r="61" spans="1:3" s="52" customFormat="1" ht="20.100000000000001" customHeight="1" x14ac:dyDescent="0.25">
      <c r="A61" s="51"/>
      <c r="B61" s="54" t="str">
        <f>_xlfn.IFS(A61&gt;0,VLOOKUP(A61,'Women''s Premier League'!A:D,6,FALSE),A61="","")</f>
        <v/>
      </c>
      <c r="C61" s="55"/>
    </row>
    <row r="62" spans="1:3" s="52" customFormat="1" ht="20.100000000000001" customHeight="1" x14ac:dyDescent="0.25">
      <c r="A62" s="51"/>
      <c r="B62" s="54" t="str">
        <f>_xlfn.IFS(A62&gt;0,VLOOKUP(A62,'Women''s Premier League'!A:D,6,FALSE),A62="","")</f>
        <v/>
      </c>
      <c r="C62" s="55"/>
    </row>
    <row r="63" spans="1:3" s="52" customFormat="1" ht="20.100000000000001" customHeight="1" x14ac:dyDescent="0.25">
      <c r="A63" s="51"/>
      <c r="B63" s="54" t="str">
        <f>_xlfn.IFS(A63&gt;0,VLOOKUP(A63,'Women''s Premier League'!A:D,6,FALSE),A63="","")</f>
        <v/>
      </c>
      <c r="C63" s="55"/>
    </row>
    <row r="64" spans="1:3" s="52" customFormat="1" ht="20.100000000000001" customHeight="1" x14ac:dyDescent="0.25">
      <c r="A64" s="51"/>
      <c r="B64" s="54" t="str">
        <f>_xlfn.IFS(A64&gt;0,VLOOKUP(A64,'Women''s Premier League'!A:D,6,FALSE),A64="","")</f>
        <v/>
      </c>
      <c r="C64" s="55"/>
    </row>
    <row r="65" spans="1:3" s="52" customFormat="1" ht="20.100000000000001" customHeight="1" x14ac:dyDescent="0.25">
      <c r="A65" s="51"/>
      <c r="B65" s="54" t="str">
        <f>_xlfn.IFS(A65&gt;0,VLOOKUP(A65,'Women''s Premier League'!A:D,6,FALSE),A65="","")</f>
        <v/>
      </c>
      <c r="C65" s="55"/>
    </row>
    <row r="66" spans="1:3" s="52" customFormat="1" ht="20.100000000000001" customHeight="1" x14ac:dyDescent="0.25">
      <c r="A66" s="51"/>
      <c r="B66" s="54" t="str">
        <f>_xlfn.IFS(A66&gt;0,VLOOKUP(A66,'Women''s Premier League'!A:D,6,FALSE),A66="","")</f>
        <v/>
      </c>
      <c r="C66" s="55"/>
    </row>
    <row r="67" spans="1:3" s="52" customFormat="1" ht="20.100000000000001" customHeight="1" x14ac:dyDescent="0.25">
      <c r="A67" s="51"/>
      <c r="B67" s="54" t="str">
        <f>_xlfn.IFS(A67&gt;0,VLOOKUP(A67,'Women''s Premier League'!A:D,6,FALSE),A67="","")</f>
        <v/>
      </c>
      <c r="C67" s="55"/>
    </row>
    <row r="68" spans="1:3" s="52" customFormat="1" ht="20.100000000000001" customHeight="1" x14ac:dyDescent="0.25">
      <c r="A68" s="51"/>
      <c r="B68" s="54" t="str">
        <f>_xlfn.IFS(A68&gt;0,VLOOKUP(A68,'Women''s Premier League'!A:D,6,FALSE),A68="","")</f>
        <v/>
      </c>
      <c r="C68" s="55"/>
    </row>
    <row r="69" spans="1:3" s="52" customFormat="1" ht="20.100000000000001" customHeight="1" x14ac:dyDescent="0.25">
      <c r="A69" s="51"/>
      <c r="B69" s="54" t="str">
        <f>_xlfn.IFS(A69&gt;0,VLOOKUP(A69,'Women''s Premier League'!A:D,6,FALSE),A69="","")</f>
        <v/>
      </c>
      <c r="C69" s="55"/>
    </row>
    <row r="70" spans="1:3" s="52" customFormat="1" ht="20.100000000000001" customHeight="1" x14ac:dyDescent="0.25">
      <c r="A70" s="51"/>
      <c r="B70" s="54" t="str">
        <f>_xlfn.IFS(A70&gt;0,VLOOKUP(A70,'Women''s Premier League'!A:D,6,FALSE),A70="","")</f>
        <v/>
      </c>
      <c r="C70" s="55"/>
    </row>
    <row r="71" spans="1:3" s="52" customFormat="1" ht="20.100000000000001" customHeight="1" x14ac:dyDescent="0.25">
      <c r="A71" s="51"/>
      <c r="B71" s="54" t="str">
        <f>_xlfn.IFS(A71&gt;0,VLOOKUP(A71,'Women''s Premier League'!A:D,6,FALSE),A71="","")</f>
        <v/>
      </c>
      <c r="C71" s="55"/>
    </row>
    <row r="72" spans="1:3" s="52" customFormat="1" ht="20.100000000000001" customHeight="1" x14ac:dyDescent="0.25">
      <c r="A72" s="51"/>
      <c r="B72" s="54" t="str">
        <f>_xlfn.IFS(A72&gt;0,VLOOKUP(A72,'Women''s Premier League'!A:D,6,FALSE),A72="","")</f>
        <v/>
      </c>
      <c r="C72" s="55"/>
    </row>
    <row r="73" spans="1:3" s="52" customFormat="1" ht="20.100000000000001" customHeight="1" x14ac:dyDescent="0.25">
      <c r="A73" s="51"/>
      <c r="B73" s="54" t="str">
        <f>_xlfn.IFS(A73&gt;0,VLOOKUP(A73,'Women''s Premier League'!A:D,6,FALSE),A73="","")</f>
        <v/>
      </c>
      <c r="C73" s="55"/>
    </row>
    <row r="74" spans="1:3" s="52" customFormat="1" ht="20.100000000000001" customHeight="1" x14ac:dyDescent="0.25">
      <c r="A74" s="51"/>
      <c r="B74" s="54" t="str">
        <f>_xlfn.IFS(A74&gt;0,VLOOKUP(A74,'Women''s Premier League'!A:D,6,FALSE),A74="","")</f>
        <v/>
      </c>
      <c r="C74" s="55"/>
    </row>
    <row r="75" spans="1:3" s="52" customFormat="1" ht="20.100000000000001" customHeight="1" x14ac:dyDescent="0.25">
      <c r="A75" s="51"/>
      <c r="B75" s="54" t="str">
        <f>_xlfn.IFS(A75&gt;0,VLOOKUP(A75,'Women''s Premier League'!A:D,6,FALSE),A75="","")</f>
        <v/>
      </c>
      <c r="C75" s="55"/>
    </row>
    <row r="76" spans="1:3" s="52" customFormat="1" ht="20.100000000000001" customHeight="1" x14ac:dyDescent="0.25">
      <c r="A76" s="51"/>
      <c r="B76" s="54" t="str">
        <f>_xlfn.IFS(A76&gt;0,VLOOKUP(A76,'Women''s Premier League'!A:D,6,FALSE),A76="","")</f>
        <v/>
      </c>
      <c r="C76" s="55"/>
    </row>
    <row r="77" spans="1:3" s="52" customFormat="1" ht="20.100000000000001" customHeight="1" x14ac:dyDescent="0.25">
      <c r="A77" s="51"/>
      <c r="B77" s="54" t="str">
        <f>_xlfn.IFS(A77&gt;0,VLOOKUP(A77,'Women''s Premier League'!A:D,6,FALSE),A77="","")</f>
        <v/>
      </c>
      <c r="C77" s="55"/>
    </row>
    <row r="78" spans="1:3" s="52" customFormat="1" ht="20.100000000000001" customHeight="1" x14ac:dyDescent="0.25">
      <c r="A78" s="51"/>
      <c r="B78" s="54" t="str">
        <f>_xlfn.IFS(A78&gt;0,VLOOKUP(A78,'Women''s Premier League'!A:D,6,FALSE),A78="","")</f>
        <v/>
      </c>
      <c r="C78" s="55"/>
    </row>
    <row r="79" spans="1:3" s="52" customFormat="1" ht="20.100000000000001" customHeight="1" x14ac:dyDescent="0.25">
      <c r="A79" s="51"/>
      <c r="B79" s="54" t="str">
        <f>_xlfn.IFS(A79&gt;0,VLOOKUP(A79,'Women''s Premier League'!A:D,6,FALSE),A79="","")</f>
        <v/>
      </c>
      <c r="C79" s="55"/>
    </row>
    <row r="80" spans="1:3" s="52" customFormat="1" ht="20.100000000000001" customHeight="1" x14ac:dyDescent="0.25">
      <c r="A80" s="51"/>
      <c r="B80" s="54" t="str">
        <f>_xlfn.IFS(A80&gt;0,VLOOKUP(A80,'Women''s Premier League'!A:D,6,FALSE),A80="","")</f>
        <v/>
      </c>
      <c r="C80" s="55"/>
    </row>
    <row r="81" spans="1:3" s="52" customFormat="1" ht="20.100000000000001" customHeight="1" x14ac:dyDescent="0.25">
      <c r="A81" s="51"/>
      <c r="B81" s="54" t="str">
        <f>_xlfn.IFS(A81&gt;0,VLOOKUP(A81,'Women''s Premier League'!A:D,6,FALSE),A81="","")</f>
        <v/>
      </c>
      <c r="C81" s="55"/>
    </row>
    <row r="82" spans="1:3" s="52" customFormat="1" ht="20.100000000000001" customHeight="1" x14ac:dyDescent="0.25">
      <c r="A82" s="51"/>
      <c r="B82" s="54" t="str">
        <f>_xlfn.IFS(A82&gt;0,VLOOKUP(A82,'Women''s Premier League'!A:D,6,FALSE),A82="","")</f>
        <v/>
      </c>
      <c r="C82" s="55"/>
    </row>
    <row r="83" spans="1:3" s="52" customFormat="1" ht="20.100000000000001" customHeight="1" x14ac:dyDescent="0.25">
      <c r="A83" s="51"/>
      <c r="B83" s="54" t="str">
        <f>_xlfn.IFS(A83&gt;0,VLOOKUP(A83,'Women''s Premier League'!A:D,6,FALSE),A83="","")</f>
        <v/>
      </c>
      <c r="C83" s="55"/>
    </row>
    <row r="84" spans="1:3" s="52" customFormat="1" ht="20.100000000000001" customHeight="1" x14ac:dyDescent="0.25">
      <c r="A84" s="51"/>
      <c r="B84" s="54" t="str">
        <f>_xlfn.IFS(A84&gt;0,VLOOKUP(A84,'Women''s Premier League'!A:D,6,FALSE),A84="","")</f>
        <v/>
      </c>
      <c r="C84" s="55"/>
    </row>
    <row r="85" spans="1:3" s="52" customFormat="1" ht="20.100000000000001" customHeight="1" x14ac:dyDescent="0.25">
      <c r="A85" s="51"/>
      <c r="B85" s="54" t="str">
        <f>_xlfn.IFS(A85&gt;0,VLOOKUP(A85,'Women''s Premier League'!A:D,6,FALSE),A85="","")</f>
        <v/>
      </c>
      <c r="C85" s="55"/>
    </row>
    <row r="86" spans="1:3" s="52" customFormat="1" ht="20.100000000000001" customHeight="1" x14ac:dyDescent="0.25">
      <c r="A86" s="51"/>
      <c r="B86" s="54" t="str">
        <f>_xlfn.IFS(A86&gt;0,VLOOKUP(A86,'Women''s Premier League'!A:D,6,FALSE),A86="","")</f>
        <v/>
      </c>
      <c r="C86" s="55"/>
    </row>
    <row r="87" spans="1:3" s="52" customFormat="1" ht="20.100000000000001" customHeight="1" x14ac:dyDescent="0.25">
      <c r="A87" s="51"/>
      <c r="B87" s="54" t="str">
        <f>_xlfn.IFS(A87&gt;0,VLOOKUP(A87,'Women''s Premier League'!A:D,6,FALSE),A87="","")</f>
        <v/>
      </c>
      <c r="C87" s="55"/>
    </row>
    <row r="88" spans="1:3" s="52" customFormat="1" ht="20.100000000000001" customHeight="1" x14ac:dyDescent="0.25">
      <c r="A88" s="51"/>
      <c r="B88" s="54" t="str">
        <f>_xlfn.IFS(A88&gt;0,VLOOKUP(A88,'Women''s Premier League'!A:D,6,FALSE),A88="","")</f>
        <v/>
      </c>
      <c r="C88" s="55"/>
    </row>
    <row r="89" spans="1:3" s="52" customFormat="1" ht="20.100000000000001" customHeight="1" x14ac:dyDescent="0.25">
      <c r="A89" s="51"/>
      <c r="B89" s="54" t="str">
        <f>_xlfn.IFS(A89&gt;0,VLOOKUP(A89,'Women''s Premier League'!A:D,6,FALSE),A89="","")</f>
        <v/>
      </c>
      <c r="C89" s="55"/>
    </row>
    <row r="90" spans="1:3" s="52" customFormat="1" ht="20.100000000000001" customHeight="1" x14ac:dyDescent="0.25">
      <c r="A90" s="51"/>
      <c r="B90" s="54" t="str">
        <f>_xlfn.IFS(A90&gt;0,VLOOKUP(A90,'Women''s Premier League'!A:D,6,FALSE),A90="","")</f>
        <v/>
      </c>
      <c r="C90" s="55"/>
    </row>
    <row r="91" spans="1:3" s="52" customFormat="1" ht="20.100000000000001" customHeight="1" x14ac:dyDescent="0.25">
      <c r="A91" s="51"/>
      <c r="B91" s="54" t="str">
        <f>_xlfn.IFS(A91&gt;0,VLOOKUP(A91,'Women''s Premier League'!A:D,6,FALSE),A91="","")</f>
        <v/>
      </c>
      <c r="C91" s="55"/>
    </row>
    <row r="92" spans="1:3" s="52" customFormat="1" ht="20.100000000000001" customHeight="1" x14ac:dyDescent="0.25">
      <c r="A92" s="51"/>
      <c r="B92" s="54" t="str">
        <f>_xlfn.IFS(A92&gt;0,VLOOKUP(A92,'Women''s Premier League'!A:D,6,FALSE),A92="","")</f>
        <v/>
      </c>
      <c r="C92" s="55"/>
    </row>
    <row r="93" spans="1:3" s="52" customFormat="1" ht="20.100000000000001" customHeight="1" x14ac:dyDescent="0.25">
      <c r="A93" s="51"/>
      <c r="B93" s="54" t="str">
        <f>_xlfn.IFS(A93&gt;0,VLOOKUP(A93,'Women''s Premier League'!A:D,6,FALSE),A93="","")</f>
        <v/>
      </c>
      <c r="C93" s="55"/>
    </row>
    <row r="94" spans="1:3" x14ac:dyDescent="0.3">
      <c r="B94" s="54" t="str">
        <f>_xlfn.IFS(A94&gt;0,VLOOKUP(A94,'Men''s Premier League'!A:D,6,FALSE),A94="","")</f>
        <v/>
      </c>
    </row>
    <row r="95" spans="1:3" x14ac:dyDescent="0.3">
      <c r="B95" s="54" t="str">
        <f>_xlfn.IFS(A95&gt;0,VLOOKUP(A95,'Men''s Premier League'!A:D,6,FALSE),A95="","")</f>
        <v/>
      </c>
    </row>
    <row r="96" spans="1:3" x14ac:dyDescent="0.3">
      <c r="B96" s="54" t="str">
        <f>_xlfn.IFS(A96&gt;0,VLOOKUP(A96,'Men''s Premier League'!A:D,6,FALSE),A96="","")</f>
        <v/>
      </c>
    </row>
    <row r="97" spans="2:2" x14ac:dyDescent="0.3">
      <c r="B97" s="54" t="str">
        <f>_xlfn.IFS(A97&gt;0,VLOOKUP(A97,'Men''s Premier League'!A:D,6,FALSE),A97="","")</f>
        <v/>
      </c>
    </row>
    <row r="98" spans="2:2" x14ac:dyDescent="0.3">
      <c r="B98" s="54" t="str">
        <f>_xlfn.IFS(A98&gt;0,VLOOKUP(A98,'Men''s Premier League'!A:D,6,FALSE),A98="","")</f>
        <v/>
      </c>
    </row>
    <row r="99" spans="2:2" x14ac:dyDescent="0.3">
      <c r="B99" s="54" t="str">
        <f>_xlfn.IFS(A99&gt;0,VLOOKUP(A99,'Men''s Premier League'!A:D,6,FALSE),A99="","")</f>
        <v/>
      </c>
    </row>
    <row r="100" spans="2:2" x14ac:dyDescent="0.3">
      <c r="B100" s="54" t="str">
        <f>_xlfn.IFS(A100&gt;0,VLOOKUP(A100,'Men''s Premier League'!A:D,6,FALSE),A100="","")</f>
        <v/>
      </c>
    </row>
    <row r="101" spans="2:2" x14ac:dyDescent="0.3">
      <c r="B101" s="54" t="str">
        <f>_xlfn.IFS(A101&gt;0,VLOOKUP(A101,'Men''s Premier League'!A:D,6,FALSE),A101="","")</f>
        <v/>
      </c>
    </row>
    <row r="102" spans="2:2" x14ac:dyDescent="0.3">
      <c r="B102" s="54" t="str">
        <f>_xlfn.IFS(A102&gt;0,VLOOKUP(A102,'Men''s Premier League'!A:D,6,FALSE),A102="","")</f>
        <v/>
      </c>
    </row>
  </sheetData>
  <mergeCells count="1">
    <mergeCell ref="B4:D4"/>
  </mergeCells>
  <hyperlinks>
    <hyperlink ref="C1" location="'Competitions Dashboard'!A1" display=" COMPETITIONS DASHBOARD" xr:uid="{D6908566-6F04-4028-AF99-69A19DA8CD2C}"/>
    <hyperlink ref="D1" location="'Statistics Overview'!A1" display="STATISTICS OVERVIEW" xr:uid="{D838A746-AB14-435B-AC2F-C2F0041AC582}"/>
  </hyperlinks>
  <pageMargins left="0.7" right="0.7" top="0.75" bottom="0.75" header="0.3" footer="0.3"/>
  <pageSetup paperSize="9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3E897-11E4-4BDB-B7C0-7E5A75185812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1C3C1-CAF1-44D1-A01F-BFC8876D630E}">
  <sheetPr>
    <pageSetUpPr fitToPage="1"/>
  </sheetPr>
  <dimension ref="A1:H101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B28" sqref="B28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ht="30" customHeigh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x14ac:dyDescent="0.3">
      <c r="A3" s="51"/>
      <c r="B3" s="131"/>
      <c r="C3" s="47"/>
      <c r="D3" s="47"/>
      <c r="E3" s="48"/>
      <c r="F3" s="48"/>
      <c r="G3" s="48"/>
      <c r="H3" s="48"/>
    </row>
    <row r="4" spans="1:8" ht="45" customHeight="1" x14ac:dyDescent="0.3">
      <c r="A4" s="49"/>
      <c r="B4" s="314" t="s">
        <v>579</v>
      </c>
      <c r="C4" s="315"/>
      <c r="D4" s="315"/>
      <c r="E4" s="89"/>
      <c r="F4" s="89"/>
      <c r="G4" s="89"/>
    </row>
    <row r="5" spans="1:8" ht="9.9499999999999993" customHeight="1" x14ac:dyDescent="0.3">
      <c r="A5" s="153"/>
      <c r="D5" s="47"/>
    </row>
    <row r="6" spans="1:8" ht="16.5" customHeight="1" x14ac:dyDescent="0.3">
      <c r="A6" s="105"/>
      <c r="B6" s="106" t="s">
        <v>425</v>
      </c>
      <c r="C6" s="106" t="s">
        <v>426</v>
      </c>
      <c r="D6" s="50"/>
      <c r="E6" s="50"/>
      <c r="F6" s="50"/>
      <c r="G6" s="50"/>
    </row>
    <row r="7" spans="1:8" ht="20.100000000000001" customHeight="1" x14ac:dyDescent="0.3">
      <c r="A7" s="51">
        <v>2005</v>
      </c>
      <c r="B7" s="54" t="s">
        <v>580</v>
      </c>
      <c r="C7" s="55" t="s">
        <v>196</v>
      </c>
    </row>
    <row r="8" spans="1:8" s="52" customFormat="1" ht="20.100000000000001" customHeight="1" x14ac:dyDescent="0.25">
      <c r="A8" s="51">
        <v>2006</v>
      </c>
      <c r="B8" s="54" t="s">
        <v>581</v>
      </c>
      <c r="C8" s="55" t="s">
        <v>184</v>
      </c>
    </row>
    <row r="9" spans="1:8" s="52" customFormat="1" ht="20.100000000000001" customHeight="1" x14ac:dyDescent="0.25">
      <c r="A9" s="51">
        <v>2007</v>
      </c>
      <c r="B9" s="54" t="s">
        <v>582</v>
      </c>
      <c r="C9" s="55" t="s">
        <v>190</v>
      </c>
    </row>
    <row r="10" spans="1:8" s="52" customFormat="1" ht="20.100000000000001" customHeight="1" x14ac:dyDescent="0.25">
      <c r="A10" s="51">
        <v>2008</v>
      </c>
      <c r="B10" s="54" t="s">
        <v>583</v>
      </c>
      <c r="C10" s="55" t="s">
        <v>186</v>
      </c>
    </row>
    <row r="11" spans="1:8" s="52" customFormat="1" ht="20.100000000000001" customHeight="1" x14ac:dyDescent="0.25">
      <c r="A11" s="51">
        <v>2009</v>
      </c>
      <c r="B11" s="54" t="s">
        <v>480</v>
      </c>
      <c r="C11" s="55" t="s">
        <v>176</v>
      </c>
    </row>
    <row r="12" spans="1:8" s="52" customFormat="1" ht="20.100000000000001" customHeight="1" x14ac:dyDescent="0.25">
      <c r="A12" s="51">
        <v>2010</v>
      </c>
      <c r="B12" s="54" t="s">
        <v>584</v>
      </c>
      <c r="C12" s="55" t="s">
        <v>196</v>
      </c>
    </row>
    <row r="13" spans="1:8" s="52" customFormat="1" ht="20.100000000000001" customHeight="1" x14ac:dyDescent="0.25">
      <c r="A13" s="51">
        <v>2011</v>
      </c>
      <c r="B13" s="54" t="s">
        <v>585</v>
      </c>
      <c r="C13" s="55" t="s">
        <v>172</v>
      </c>
    </row>
    <row r="14" spans="1:8" s="52" customFormat="1" ht="20.100000000000001" customHeight="1" x14ac:dyDescent="0.25">
      <c r="A14" s="51">
        <v>2012</v>
      </c>
      <c r="B14" s="54" t="s">
        <v>586</v>
      </c>
      <c r="C14" s="55" t="s">
        <v>174</v>
      </c>
    </row>
    <row r="15" spans="1:8" s="52" customFormat="1" ht="20.100000000000001" customHeight="1" x14ac:dyDescent="0.25">
      <c r="A15" s="51">
        <v>2013</v>
      </c>
      <c r="B15" s="54" t="s">
        <v>587</v>
      </c>
      <c r="C15" s="55" t="s">
        <v>176</v>
      </c>
    </row>
    <row r="16" spans="1:8" s="52" customFormat="1" ht="20.100000000000001" customHeight="1" x14ac:dyDescent="0.25">
      <c r="A16" s="51">
        <v>2014</v>
      </c>
      <c r="B16" s="54" t="s">
        <v>588</v>
      </c>
      <c r="C16" s="52" t="s">
        <v>196</v>
      </c>
    </row>
    <row r="17" spans="1:4" s="52" customFormat="1" ht="20.100000000000001" customHeight="1" x14ac:dyDescent="0.25">
      <c r="A17" s="51">
        <v>2015</v>
      </c>
      <c r="B17" s="54" t="s">
        <v>589</v>
      </c>
      <c r="C17" s="55" t="s">
        <v>190</v>
      </c>
    </row>
    <row r="18" spans="1:4" s="52" customFormat="1" ht="20.100000000000001" customHeight="1" x14ac:dyDescent="0.25">
      <c r="A18" s="51">
        <v>2016</v>
      </c>
      <c r="B18" s="54" t="s">
        <v>589</v>
      </c>
      <c r="C18" s="55" t="s">
        <v>190</v>
      </c>
    </row>
    <row r="19" spans="1:4" s="52" customFormat="1" ht="20.100000000000001" customHeight="1" x14ac:dyDescent="0.25">
      <c r="A19" s="51">
        <v>2017</v>
      </c>
      <c r="B19" s="54" t="s">
        <v>589</v>
      </c>
      <c r="C19" s="55" t="s">
        <v>190</v>
      </c>
    </row>
    <row r="20" spans="1:4" s="52" customFormat="1" ht="20.100000000000001" customHeight="1" x14ac:dyDescent="0.25">
      <c r="A20" s="51">
        <v>2018</v>
      </c>
      <c r="B20" s="54" t="s">
        <v>590</v>
      </c>
      <c r="C20" s="55" t="s">
        <v>194</v>
      </c>
    </row>
    <row r="21" spans="1:4" s="52" customFormat="1" ht="20.100000000000001" customHeight="1" x14ac:dyDescent="0.25">
      <c r="A21" s="51">
        <v>2019</v>
      </c>
      <c r="B21" s="54" t="s">
        <v>591</v>
      </c>
      <c r="C21" s="55" t="s">
        <v>190</v>
      </c>
    </row>
    <row r="22" spans="1:4" s="52" customFormat="1" ht="20.100000000000001" customHeight="1" x14ac:dyDescent="0.25">
      <c r="A22" s="51">
        <f>IF(B21&gt;"",MAX(A$2:A21)+1,"")</f>
        <v>2020</v>
      </c>
      <c r="B22" s="55" t="s">
        <v>929</v>
      </c>
      <c r="C22" s="55"/>
      <c r="D22" s="55"/>
    </row>
    <row r="23" spans="1:4" s="52" customFormat="1" ht="20.100000000000001" customHeight="1" x14ac:dyDescent="0.25">
      <c r="A23" s="51">
        <f>IF(B22&gt;"",MAX(A$2:A22)+1,"")</f>
        <v>2021</v>
      </c>
      <c r="B23" s="55" t="s">
        <v>963</v>
      </c>
      <c r="C23" s="55" t="s">
        <v>178</v>
      </c>
      <c r="D23" s="55"/>
    </row>
    <row r="24" spans="1:4" s="52" customFormat="1" ht="20.100000000000001" customHeight="1" x14ac:dyDescent="0.25">
      <c r="A24" s="51">
        <f>IF(B23&gt;"",MAX(A$2:A23)+1,"")</f>
        <v>2022</v>
      </c>
      <c r="B24" s="55" t="s">
        <v>984</v>
      </c>
      <c r="C24" s="55" t="s">
        <v>172</v>
      </c>
      <c r="D24" s="55"/>
    </row>
    <row r="25" spans="1:4" s="52" customFormat="1" ht="20.100000000000001" customHeight="1" x14ac:dyDescent="0.25">
      <c r="A25" s="51">
        <f>IF(B24&gt;"",MAX(A$2:A24)+1,"")</f>
        <v>2023</v>
      </c>
      <c r="B25" s="55" t="s">
        <v>963</v>
      </c>
      <c r="C25" s="55" t="s">
        <v>178</v>
      </c>
      <c r="D25" s="55"/>
    </row>
    <row r="26" spans="1:4" s="52" customFormat="1" ht="20.100000000000001" customHeight="1" x14ac:dyDescent="0.25">
      <c r="A26" s="51">
        <f>IF(B25&gt;"",MAX(A$2:A25)+1,"")</f>
        <v>2024</v>
      </c>
      <c r="B26" s="55" t="s">
        <v>984</v>
      </c>
      <c r="C26" s="55" t="s">
        <v>172</v>
      </c>
      <c r="D26" s="55"/>
    </row>
    <row r="27" spans="1:4" s="52" customFormat="1" ht="20.100000000000001" customHeight="1" x14ac:dyDescent="0.25">
      <c r="A27" s="51">
        <f>IF(B26&gt;"",MAX(A$2:A26)+1,"")</f>
        <v>2025</v>
      </c>
      <c r="B27" s="55" t="s">
        <v>963</v>
      </c>
      <c r="C27" s="55" t="s">
        <v>178</v>
      </c>
      <c r="D27" s="55"/>
    </row>
    <row r="28" spans="1:4" s="52" customFormat="1" ht="20.100000000000001" customHeight="1" x14ac:dyDescent="0.25">
      <c r="A28" s="51">
        <f>IF(B27&gt;"",MAX(A$2:A27)+1,"")</f>
        <v>2026</v>
      </c>
      <c r="B28" s="55"/>
      <c r="C28" s="55"/>
      <c r="D28" s="55"/>
    </row>
    <row r="29" spans="1:4" s="52" customFormat="1" ht="20.100000000000001" customHeight="1" x14ac:dyDescent="0.25">
      <c r="A29" s="51" t="str">
        <f>IF(B28&gt;"",MAX(A$2:A28)+1,"")</f>
        <v/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IF(B29&gt;"",MAX(A$2:A29)+1,"")</f>
        <v/>
      </c>
      <c r="B30" s="55"/>
      <c r="C30" s="55"/>
      <c r="D30" s="55"/>
    </row>
    <row r="31" spans="1:4" s="52" customFormat="1" ht="20.100000000000001" customHeight="1" x14ac:dyDescent="0.25">
      <c r="A31" s="51" t="str">
        <f>IF(B30&gt;"",MAX(A$2:A30)+1,"")</f>
        <v/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IF(B31&gt;"",MAX(A$2:A31)+1,"")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IF(B32&gt;"",MAX(A$2:A32)+1,"")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IF(B33&gt;"",MAX(A$2:A33)+1,"")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IF(B34&gt;"",MAX(A$2:A34)+1,"")</f>
        <v/>
      </c>
      <c r="B35" s="55"/>
      <c r="C35" s="55"/>
      <c r="D35" s="55"/>
    </row>
    <row r="36" spans="1:4" s="52" customFormat="1" ht="20.100000000000001" customHeight="1" x14ac:dyDescent="0.25">
      <c r="A36" s="51" t="str">
        <f>IF(B35&gt;"",MAX(A$2:A35)+1,"")</f>
        <v/>
      </c>
      <c r="B36" s="55"/>
      <c r="C36" s="55"/>
      <c r="D36" s="55"/>
    </row>
    <row r="37" spans="1:4" s="52" customFormat="1" ht="20.100000000000001" customHeight="1" x14ac:dyDescent="0.25">
      <c r="A37" s="51" t="str">
        <f>IF(B36&gt;"",MAX(A$2:A36)+1,"")</f>
        <v/>
      </c>
      <c r="B37" s="55"/>
      <c r="C37" s="55"/>
      <c r="D37" s="55"/>
    </row>
    <row r="38" spans="1:4" s="52" customFormat="1" ht="20.100000000000001" customHeight="1" x14ac:dyDescent="0.25">
      <c r="A38" s="51" t="str">
        <f>IF(B37&gt;"",MAX(A$2:A37)+1,"")</f>
        <v/>
      </c>
      <c r="B38" s="55"/>
      <c r="C38" s="55"/>
      <c r="D38" s="55"/>
    </row>
    <row r="39" spans="1:4" s="52" customFormat="1" ht="20.100000000000001" customHeight="1" x14ac:dyDescent="0.25">
      <c r="A39" s="51" t="str">
        <f>IF(B38&gt;"",MAX(A$2:A38)+1,"")</f>
        <v/>
      </c>
      <c r="B39" s="55"/>
      <c r="C39" s="55"/>
      <c r="D39" s="55"/>
    </row>
    <row r="40" spans="1:4" s="52" customFormat="1" ht="20.100000000000001" customHeight="1" x14ac:dyDescent="0.25">
      <c r="A40" s="51"/>
      <c r="B40" s="54" t="str">
        <f>_xlfn.IFS(A40&gt;0,VLOOKUP(A40,'Women''s Premier League'!A:D,7,FALSE),A40="","")</f>
        <v/>
      </c>
      <c r="C40" s="55"/>
    </row>
    <row r="41" spans="1:4" s="52" customFormat="1" ht="20.100000000000001" customHeight="1" x14ac:dyDescent="0.25">
      <c r="A41" s="51"/>
      <c r="B41" s="54" t="str">
        <f>_xlfn.IFS(A41&gt;0,VLOOKUP(A41,'Women''s Premier League'!A:D,7,FALSE),A41="","")</f>
        <v/>
      </c>
      <c r="C41" s="55"/>
    </row>
    <row r="42" spans="1:4" s="52" customFormat="1" ht="20.100000000000001" customHeight="1" x14ac:dyDescent="0.25">
      <c r="A42" s="51"/>
      <c r="B42" s="54" t="str">
        <f>_xlfn.IFS(A42&gt;0,VLOOKUP(A42,'Women''s Premier League'!A:D,7,FALSE),A42="","")</f>
        <v/>
      </c>
      <c r="C42" s="55"/>
    </row>
    <row r="43" spans="1:4" s="52" customFormat="1" ht="20.100000000000001" customHeight="1" x14ac:dyDescent="0.25">
      <c r="A43" s="51"/>
      <c r="B43" s="54" t="str">
        <f>_xlfn.IFS(A43&gt;0,VLOOKUP(A43,'Women''s Premier League'!A:D,7,FALSE),A43="","")</f>
        <v/>
      </c>
      <c r="C43" s="55"/>
    </row>
    <row r="44" spans="1:4" s="52" customFormat="1" ht="20.100000000000001" customHeight="1" x14ac:dyDescent="0.25">
      <c r="A44" s="51"/>
      <c r="B44" s="54" t="str">
        <f>_xlfn.IFS(A44&gt;0,VLOOKUP(A44,'Women''s Premier League'!A:D,7,FALSE),A44="","")</f>
        <v/>
      </c>
      <c r="C44" s="55"/>
    </row>
    <row r="45" spans="1:4" s="52" customFormat="1" ht="20.100000000000001" customHeight="1" x14ac:dyDescent="0.25">
      <c r="A45" s="51"/>
      <c r="B45" s="54" t="str">
        <f>_xlfn.IFS(A45&gt;0,VLOOKUP(A45,'Women''s Premier League'!A:D,7,FALSE),A45="","")</f>
        <v/>
      </c>
      <c r="C45" s="55"/>
    </row>
    <row r="46" spans="1:4" s="52" customFormat="1" ht="20.100000000000001" customHeight="1" x14ac:dyDescent="0.25">
      <c r="A46" s="51"/>
      <c r="B46" s="54" t="str">
        <f>_xlfn.IFS(A46&gt;0,VLOOKUP(A46,'Women''s Premier League'!A:D,7,FALSE),A46="","")</f>
        <v/>
      </c>
      <c r="C46" s="55"/>
    </row>
    <row r="47" spans="1:4" s="52" customFormat="1" ht="20.100000000000001" customHeight="1" x14ac:dyDescent="0.25">
      <c r="A47" s="51"/>
      <c r="B47" s="54" t="str">
        <f>_xlfn.IFS(A47&gt;0,VLOOKUP(A47,'Women''s Premier League'!A:D,7,FALSE),A47="","")</f>
        <v/>
      </c>
      <c r="C47" s="55"/>
    </row>
    <row r="48" spans="1:4" s="52" customFormat="1" ht="20.100000000000001" customHeight="1" x14ac:dyDescent="0.25">
      <c r="A48" s="51"/>
      <c r="B48" s="54" t="str">
        <f>_xlfn.IFS(A48&gt;0,VLOOKUP(A48,'Women''s Premier League'!A:D,7,FALSE),A48="","")</f>
        <v/>
      </c>
      <c r="C48" s="55"/>
    </row>
    <row r="49" spans="1:7" s="52" customFormat="1" ht="20.100000000000001" customHeight="1" x14ac:dyDescent="0.25">
      <c r="A49" s="51"/>
      <c r="B49" s="54" t="str">
        <f>_xlfn.IFS(A49&gt;0,VLOOKUP(A49,'Women''s Premier League'!A:D,7,FALSE),A49="","")</f>
        <v/>
      </c>
      <c r="C49" s="55"/>
    </row>
    <row r="50" spans="1:7" s="52" customFormat="1" ht="20.100000000000001" customHeight="1" x14ac:dyDescent="0.25">
      <c r="A50" s="51"/>
      <c r="B50" s="54" t="str">
        <f>_xlfn.IFS(A50&gt;0,VLOOKUP(A50,'Women''s Premier League'!A:D,7,FALSE),A50="","")</f>
        <v/>
      </c>
      <c r="C50" s="55"/>
    </row>
    <row r="51" spans="1:7" s="136" customFormat="1" ht="20.100000000000001" customHeight="1" x14ac:dyDescent="0.25">
      <c r="A51" s="51"/>
      <c r="B51" s="54" t="str">
        <f>_xlfn.IFS(A51&gt;0,VLOOKUP(A51,'Women''s Premier League'!A:D,7,FALSE),A51="","")</f>
        <v/>
      </c>
      <c r="C51" s="54"/>
      <c r="D51" s="53"/>
      <c r="E51" s="53"/>
      <c r="F51" s="53"/>
      <c r="G51" s="53"/>
    </row>
    <row r="52" spans="1:7" s="53" customFormat="1" ht="20.100000000000001" customHeight="1" x14ac:dyDescent="0.25">
      <c r="A52" s="51"/>
      <c r="B52" s="54" t="str">
        <f>_xlfn.IFS(A52&gt;0,VLOOKUP(A52,'Women''s Premier League'!A:D,7,FALSE),A52="","")</f>
        <v/>
      </c>
      <c r="C52" s="54"/>
    </row>
    <row r="53" spans="1:7" s="135" customFormat="1" ht="20.100000000000001" customHeight="1" x14ac:dyDescent="0.25">
      <c r="A53" s="51"/>
      <c r="B53" s="54" t="str">
        <f>_xlfn.IFS(A53&gt;0,VLOOKUP(A53,'Women''s Premier League'!A:D,7,FALSE),A53="","")</f>
        <v/>
      </c>
      <c r="C53" s="55"/>
      <c r="D53" s="52"/>
      <c r="E53" s="52"/>
      <c r="F53" s="52"/>
      <c r="G53" s="52"/>
    </row>
    <row r="54" spans="1:7" s="52" customFormat="1" ht="20.100000000000001" customHeight="1" x14ac:dyDescent="0.25">
      <c r="A54" s="51"/>
      <c r="B54" s="54" t="str">
        <f>_xlfn.IFS(A54&gt;0,VLOOKUP(A54,'Women''s Premier League'!A:D,7,FALSE),A54="","")</f>
        <v/>
      </c>
      <c r="C54" s="55"/>
    </row>
    <row r="55" spans="1:7" s="52" customFormat="1" ht="20.100000000000001" customHeight="1" x14ac:dyDescent="0.25">
      <c r="A55" s="51"/>
      <c r="B55" s="54" t="str">
        <f>_xlfn.IFS(A55&gt;0,VLOOKUP(A55,'Women''s Premier League'!A:D,7,FALSE),A55="","")</f>
        <v/>
      </c>
      <c r="C55" s="55"/>
    </row>
    <row r="56" spans="1:7" s="52" customFormat="1" ht="20.100000000000001" customHeight="1" x14ac:dyDescent="0.25">
      <c r="A56" s="51"/>
      <c r="B56" s="54" t="str">
        <f>_xlfn.IFS(A56&gt;0,VLOOKUP(A56,'Women''s Premier League'!A:D,7,FALSE),A56="","")</f>
        <v/>
      </c>
      <c r="C56" s="55"/>
    </row>
    <row r="57" spans="1:7" s="52" customFormat="1" ht="20.100000000000001" customHeight="1" x14ac:dyDescent="0.25">
      <c r="A57" s="51"/>
      <c r="B57" s="54" t="str">
        <f>_xlfn.IFS(A57&gt;0,VLOOKUP(A57,'Women''s Premier League'!A:D,7,FALSE),A57="","")</f>
        <v/>
      </c>
      <c r="C57" s="55"/>
    </row>
    <row r="58" spans="1:7" s="52" customFormat="1" ht="20.100000000000001" customHeight="1" x14ac:dyDescent="0.25">
      <c r="A58" s="51"/>
      <c r="B58" s="54" t="str">
        <f>_xlfn.IFS(A58&gt;0,VLOOKUP(A58,'Women''s Premier League'!A:D,7,FALSE),A58="","")</f>
        <v/>
      </c>
      <c r="C58" s="55"/>
    </row>
    <row r="59" spans="1:7" s="52" customFormat="1" ht="20.100000000000001" customHeight="1" x14ac:dyDescent="0.25">
      <c r="A59" s="51"/>
      <c r="B59" s="54" t="str">
        <f>_xlfn.IFS(A59&gt;0,VLOOKUP(A59,'Women''s Premier League'!A:D,7,FALSE),A59="","")</f>
        <v/>
      </c>
      <c r="C59" s="55"/>
    </row>
    <row r="60" spans="1:7" s="52" customFormat="1" ht="20.100000000000001" customHeight="1" x14ac:dyDescent="0.25">
      <c r="A60" s="51"/>
      <c r="B60" s="54" t="str">
        <f>_xlfn.IFS(A60&gt;0,VLOOKUP(A60,'Women''s Premier League'!A:D,7,FALSE),A60="","")</f>
        <v/>
      </c>
      <c r="C60" s="55"/>
    </row>
    <row r="61" spans="1:7" s="52" customFormat="1" ht="20.100000000000001" customHeight="1" x14ac:dyDescent="0.25">
      <c r="A61" s="51"/>
      <c r="B61" s="54" t="str">
        <f>_xlfn.IFS(A61&gt;0,VLOOKUP(A61,'Women''s Premier League'!A:D,7,FALSE),A61="","")</f>
        <v/>
      </c>
      <c r="C61" s="55"/>
    </row>
    <row r="62" spans="1:7" s="52" customFormat="1" ht="20.100000000000001" customHeight="1" x14ac:dyDescent="0.25">
      <c r="A62" s="51"/>
      <c r="B62" s="54" t="str">
        <f>_xlfn.IFS(A62&gt;0,VLOOKUP(A62,'Women''s Premier League'!A:D,7,FALSE),A62="","")</f>
        <v/>
      </c>
      <c r="C62" s="55"/>
    </row>
    <row r="63" spans="1:7" s="52" customFormat="1" ht="20.100000000000001" customHeight="1" x14ac:dyDescent="0.25">
      <c r="A63" s="51"/>
      <c r="B63" s="54" t="str">
        <f>_xlfn.IFS(A63&gt;0,VLOOKUP(A63,'Women''s Premier League'!A:D,7,FALSE),A63="","")</f>
        <v/>
      </c>
      <c r="C63" s="55"/>
    </row>
    <row r="64" spans="1:7" s="52" customFormat="1" ht="20.100000000000001" customHeight="1" x14ac:dyDescent="0.25">
      <c r="A64" s="51"/>
      <c r="B64" s="54" t="str">
        <f>_xlfn.IFS(A64&gt;0,VLOOKUP(A64,'Women''s Premier League'!A:D,7,FALSE),A64="","")</f>
        <v/>
      </c>
      <c r="C64" s="55"/>
    </row>
    <row r="65" spans="1:3" s="52" customFormat="1" ht="20.100000000000001" customHeight="1" x14ac:dyDescent="0.25">
      <c r="A65" s="51"/>
      <c r="B65" s="54" t="str">
        <f>_xlfn.IFS(A65&gt;0,VLOOKUP(A65,'Women''s Premier League'!A:D,7,FALSE),A65="","")</f>
        <v/>
      </c>
      <c r="C65" s="55"/>
    </row>
    <row r="66" spans="1:3" s="52" customFormat="1" ht="20.100000000000001" customHeight="1" x14ac:dyDescent="0.25">
      <c r="A66" s="51"/>
      <c r="B66" s="54" t="str">
        <f>_xlfn.IFS(A66&gt;0,VLOOKUP(A66,'Women''s Premier League'!A:D,7,FALSE),A66="","")</f>
        <v/>
      </c>
      <c r="C66" s="55"/>
    </row>
    <row r="67" spans="1:3" s="52" customFormat="1" ht="20.100000000000001" customHeight="1" x14ac:dyDescent="0.25">
      <c r="A67" s="51"/>
      <c r="B67" s="54" t="str">
        <f>_xlfn.IFS(A67&gt;0,VLOOKUP(A67,'Women''s Premier League'!A:D,7,FALSE),A67="","")</f>
        <v/>
      </c>
      <c r="C67" s="55"/>
    </row>
    <row r="68" spans="1:3" s="52" customFormat="1" ht="20.100000000000001" customHeight="1" x14ac:dyDescent="0.25">
      <c r="A68" s="51"/>
      <c r="B68" s="54" t="str">
        <f>_xlfn.IFS(A68&gt;0,VLOOKUP(A68,'Women''s Premier League'!A:D,7,FALSE),A68="","")</f>
        <v/>
      </c>
      <c r="C68" s="55"/>
    </row>
    <row r="69" spans="1:3" s="52" customFormat="1" ht="20.100000000000001" customHeight="1" x14ac:dyDescent="0.25">
      <c r="A69" s="51"/>
      <c r="B69" s="54" t="str">
        <f>_xlfn.IFS(A69&gt;0,VLOOKUP(A69,'Women''s Premier League'!A:D,7,FALSE),A69="","")</f>
        <v/>
      </c>
      <c r="C69" s="55"/>
    </row>
    <row r="70" spans="1:3" s="52" customFormat="1" ht="20.100000000000001" customHeight="1" x14ac:dyDescent="0.25">
      <c r="A70" s="51"/>
      <c r="B70" s="54" t="str">
        <f>_xlfn.IFS(A70&gt;0,VLOOKUP(A70,'Women''s Premier League'!A:D,7,FALSE),A70="","")</f>
        <v/>
      </c>
      <c r="C70" s="55"/>
    </row>
    <row r="71" spans="1:3" s="52" customFormat="1" ht="20.100000000000001" customHeight="1" x14ac:dyDescent="0.25">
      <c r="A71" s="51"/>
      <c r="B71" s="54" t="str">
        <f>_xlfn.IFS(A71&gt;0,VLOOKUP(A71,'Women''s Premier League'!A:D,7,FALSE),A71="","")</f>
        <v/>
      </c>
      <c r="C71" s="55"/>
    </row>
    <row r="72" spans="1:3" s="52" customFormat="1" ht="20.100000000000001" customHeight="1" x14ac:dyDescent="0.25">
      <c r="A72" s="51"/>
      <c r="B72" s="54" t="str">
        <f>_xlfn.IFS(A72&gt;0,VLOOKUP(A72,'Women''s Premier League'!A:D,7,FALSE),A72="","")</f>
        <v/>
      </c>
      <c r="C72" s="55"/>
    </row>
    <row r="73" spans="1:3" s="52" customFormat="1" ht="20.100000000000001" customHeight="1" x14ac:dyDescent="0.25">
      <c r="A73" s="51"/>
      <c r="B73" s="54" t="str">
        <f>_xlfn.IFS(A73&gt;0,VLOOKUP(A73,'Women''s Premier League'!A:D,7,FALSE),A73="","")</f>
        <v/>
      </c>
      <c r="C73" s="55"/>
    </row>
    <row r="74" spans="1:3" s="52" customFormat="1" ht="20.100000000000001" customHeight="1" x14ac:dyDescent="0.25">
      <c r="A74" s="51"/>
      <c r="B74" s="54" t="str">
        <f>_xlfn.IFS(A74&gt;0,VLOOKUP(A74,'Women''s Premier League'!A:D,7,FALSE),A74="","")</f>
        <v/>
      </c>
      <c r="C74" s="55"/>
    </row>
    <row r="75" spans="1:3" s="52" customFormat="1" ht="20.100000000000001" customHeight="1" x14ac:dyDescent="0.25">
      <c r="A75" s="51"/>
      <c r="B75" s="54" t="str">
        <f>_xlfn.IFS(A75&gt;0,VLOOKUP(A75,'Women''s Premier League'!A:D,7,FALSE),A75="","")</f>
        <v/>
      </c>
      <c r="C75" s="55"/>
    </row>
    <row r="76" spans="1:3" s="52" customFormat="1" ht="20.100000000000001" customHeight="1" x14ac:dyDescent="0.25">
      <c r="A76" s="51"/>
      <c r="B76" s="54" t="str">
        <f>_xlfn.IFS(A76&gt;0,VLOOKUP(A76,'Women''s Premier League'!A:D,7,FALSE),A76="","")</f>
        <v/>
      </c>
      <c r="C76" s="55"/>
    </row>
    <row r="77" spans="1:3" s="52" customFormat="1" ht="20.100000000000001" customHeight="1" x14ac:dyDescent="0.25">
      <c r="A77" s="51"/>
      <c r="B77" s="54" t="str">
        <f>_xlfn.IFS(A77&gt;0,VLOOKUP(A77,'Women''s Premier League'!A:D,7,FALSE),A77="","")</f>
        <v/>
      </c>
      <c r="C77" s="55"/>
    </row>
    <row r="78" spans="1:3" s="52" customFormat="1" ht="20.100000000000001" customHeight="1" x14ac:dyDescent="0.25">
      <c r="A78" s="51"/>
      <c r="B78" s="54" t="str">
        <f>_xlfn.IFS(A78&gt;0,VLOOKUP(A78,'Women''s Premier League'!A:D,7,FALSE),A78="","")</f>
        <v/>
      </c>
      <c r="C78" s="55"/>
    </row>
    <row r="79" spans="1:3" s="52" customFormat="1" ht="20.100000000000001" customHeight="1" x14ac:dyDescent="0.25">
      <c r="A79" s="51"/>
      <c r="B79" s="54" t="str">
        <f>_xlfn.IFS(A79&gt;0,VLOOKUP(A79,'Women''s Premier League'!A:D,7,FALSE),A79="","")</f>
        <v/>
      </c>
      <c r="C79" s="55"/>
    </row>
    <row r="80" spans="1:3" s="52" customFormat="1" ht="20.100000000000001" customHeight="1" x14ac:dyDescent="0.25">
      <c r="A80" s="51"/>
      <c r="B80" s="54" t="str">
        <f>_xlfn.IFS(A80&gt;0,VLOOKUP(A80,'Women''s Premier League'!A:D,7,FALSE),A80="","")</f>
        <v/>
      </c>
      <c r="C80" s="55"/>
    </row>
    <row r="81" spans="1:3" s="52" customFormat="1" ht="20.100000000000001" customHeight="1" x14ac:dyDescent="0.25">
      <c r="A81" s="51"/>
      <c r="B81" s="54" t="str">
        <f>_xlfn.IFS(A81&gt;0,VLOOKUP(A81,'Women''s Premier League'!A:D,7,FALSE),A81="","")</f>
        <v/>
      </c>
      <c r="C81" s="55"/>
    </row>
    <row r="82" spans="1:3" s="52" customFormat="1" ht="20.100000000000001" customHeight="1" x14ac:dyDescent="0.25">
      <c r="A82" s="51"/>
      <c r="B82" s="54" t="str">
        <f>_xlfn.IFS(A82&gt;0,VLOOKUP(A82,'Women''s Premier League'!A:D,7,FALSE),A82="","")</f>
        <v/>
      </c>
      <c r="C82" s="55"/>
    </row>
    <row r="83" spans="1:3" s="52" customFormat="1" ht="20.100000000000001" customHeight="1" x14ac:dyDescent="0.25">
      <c r="A83" s="51"/>
      <c r="B83" s="54" t="str">
        <f>_xlfn.IFS(A83&gt;0,VLOOKUP(A83,'Women''s Premier League'!A:D,7,FALSE),A83="","")</f>
        <v/>
      </c>
      <c r="C83" s="55"/>
    </row>
    <row r="84" spans="1:3" s="52" customFormat="1" ht="20.100000000000001" customHeight="1" x14ac:dyDescent="0.25">
      <c r="A84" s="51"/>
      <c r="B84" s="54" t="str">
        <f>_xlfn.IFS(A84&gt;0,VLOOKUP(A84,'Women''s Premier League'!A:D,7,FALSE),A84="","")</f>
        <v/>
      </c>
      <c r="C84" s="55"/>
    </row>
    <row r="85" spans="1:3" s="52" customFormat="1" ht="20.100000000000001" customHeight="1" x14ac:dyDescent="0.25">
      <c r="A85" s="51"/>
      <c r="B85" s="54" t="str">
        <f>_xlfn.IFS(A85&gt;0,VLOOKUP(A85,'Women''s Premier League'!A:D,7,FALSE),A85="","")</f>
        <v/>
      </c>
      <c r="C85" s="55"/>
    </row>
    <row r="86" spans="1:3" s="52" customFormat="1" ht="20.100000000000001" customHeight="1" x14ac:dyDescent="0.25">
      <c r="A86" s="51"/>
      <c r="B86" s="54" t="str">
        <f>_xlfn.IFS(A86&gt;0,VLOOKUP(A86,'Women''s Premier League'!A:D,7,FALSE),A86="","")</f>
        <v/>
      </c>
      <c r="C86" s="55"/>
    </row>
    <row r="87" spans="1:3" s="52" customFormat="1" ht="20.100000000000001" customHeight="1" x14ac:dyDescent="0.25">
      <c r="A87" s="51"/>
      <c r="B87" s="54" t="str">
        <f>_xlfn.IFS(A87&gt;0,VLOOKUP(A87,'Women''s Premier League'!A:D,7,FALSE),A87="","")</f>
        <v/>
      </c>
      <c r="C87" s="55"/>
    </row>
    <row r="88" spans="1:3" s="52" customFormat="1" ht="20.100000000000001" customHeight="1" x14ac:dyDescent="0.25">
      <c r="A88" s="51"/>
      <c r="B88" s="54" t="str">
        <f>_xlfn.IFS(A88&gt;0,VLOOKUP(A88,'Women''s Premier League'!A:D,7,FALSE),A88="","")</f>
        <v/>
      </c>
      <c r="C88" s="55"/>
    </row>
    <row r="89" spans="1:3" s="52" customFormat="1" ht="20.100000000000001" customHeight="1" x14ac:dyDescent="0.25">
      <c r="A89" s="51"/>
      <c r="B89" s="54" t="str">
        <f>_xlfn.IFS(A89&gt;0,VLOOKUP(A89,'Women''s Premier League'!A:D,7,FALSE),A89="","")</f>
        <v/>
      </c>
      <c r="C89" s="55"/>
    </row>
    <row r="90" spans="1:3" s="52" customFormat="1" ht="20.100000000000001" customHeight="1" x14ac:dyDescent="0.25">
      <c r="A90" s="51"/>
      <c r="B90" s="54" t="str">
        <f>_xlfn.IFS(A90&gt;0,VLOOKUP(A90,'Women''s Premier League'!A:D,7,FALSE),A90="","")</f>
        <v/>
      </c>
      <c r="C90" s="55"/>
    </row>
    <row r="91" spans="1:3" s="52" customFormat="1" ht="20.100000000000001" customHeight="1" x14ac:dyDescent="0.25">
      <c r="A91" s="51"/>
      <c r="B91" s="54" t="str">
        <f>_xlfn.IFS(A91&gt;0,VLOOKUP(A91,'Women''s Premier League'!A:D,7,FALSE),A91="","")</f>
        <v/>
      </c>
      <c r="C91" s="55"/>
    </row>
    <row r="92" spans="1:3" s="52" customFormat="1" ht="20.100000000000001" customHeight="1" x14ac:dyDescent="0.25">
      <c r="A92" s="51"/>
      <c r="B92" s="54" t="str">
        <f>_xlfn.IFS(A92&gt;0,VLOOKUP(A92,'Women''s Premier League'!A:D,7,FALSE),A92="","")</f>
        <v/>
      </c>
      <c r="C92" s="55"/>
    </row>
    <row r="93" spans="1:3" x14ac:dyDescent="0.3">
      <c r="B93" s="54" t="str">
        <f>_xlfn.IFS(A93&gt;0,VLOOKUP(A93,'Women''s Premier League'!A:D,7,FALSE),A93="","")</f>
        <v/>
      </c>
    </row>
    <row r="94" spans="1:3" x14ac:dyDescent="0.3">
      <c r="B94" s="54" t="str">
        <f>_xlfn.IFS(A94&gt;0,VLOOKUP(A94,'Men''s Premier League'!A:D,7,FALSE),A94="","")</f>
        <v/>
      </c>
    </row>
    <row r="95" spans="1:3" x14ac:dyDescent="0.3">
      <c r="B95" s="54" t="str">
        <f>_xlfn.IFS(A95&gt;0,VLOOKUP(A95,'Men''s Premier League'!A:D,7,FALSE),A95="","")</f>
        <v/>
      </c>
    </row>
    <row r="96" spans="1:3" x14ac:dyDescent="0.3">
      <c r="B96" s="54" t="str">
        <f>_xlfn.IFS(A96&gt;0,VLOOKUP(A96,'Men''s Premier League'!A:D,7,FALSE),A96="","")</f>
        <v/>
      </c>
    </row>
    <row r="97" spans="2:2" x14ac:dyDescent="0.3">
      <c r="B97" s="54" t="str">
        <f>_xlfn.IFS(A97&gt;0,VLOOKUP(A97,'Men''s Premier League'!A:D,7,FALSE),A97="","")</f>
        <v/>
      </c>
    </row>
    <row r="98" spans="2:2" x14ac:dyDescent="0.3">
      <c r="B98" s="54" t="str">
        <f>_xlfn.IFS(A98&gt;0,VLOOKUP(A98,'Men''s Premier League'!A:D,7,FALSE),A98="","")</f>
        <v/>
      </c>
    </row>
    <row r="99" spans="2:2" x14ac:dyDescent="0.3">
      <c r="B99" s="54" t="str">
        <f>_xlfn.IFS(A99&gt;0,VLOOKUP(A99,'Men''s Premier League'!A:D,7,FALSE),A99="","")</f>
        <v/>
      </c>
    </row>
    <row r="100" spans="2:2" x14ac:dyDescent="0.3">
      <c r="B100" s="54" t="str">
        <f>_xlfn.IFS(A100&gt;0,VLOOKUP(A100,'Men''s Premier League'!A:D,7,FALSE),A100="","")</f>
        <v/>
      </c>
    </row>
    <row r="101" spans="2:2" x14ac:dyDescent="0.3">
      <c r="B101" s="54" t="str">
        <f>_xlfn.IFS(A101&gt;0,VLOOKUP(A101,'Men''s Premier League'!A:D,7,FALSE),A101="","")</f>
        <v/>
      </c>
    </row>
  </sheetData>
  <mergeCells count="1">
    <mergeCell ref="B4:D4"/>
  </mergeCells>
  <hyperlinks>
    <hyperlink ref="C1" location="'Competitions Dashboard'!A1" display=" COMPETITIONS DASHBOARD" xr:uid="{789CBE15-D282-434D-BA4D-186B44C5CC23}"/>
    <hyperlink ref="D1" location="'Statistics Overview'!A1" display="STATISTICS OVERVIEW" xr:uid="{68A01EF6-D6AB-49AC-980E-1AA382F3D521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0684D-E38F-46BD-B41C-938521838357}">
  <sheetPr>
    <pageSetUpPr fitToPage="1"/>
  </sheetPr>
  <dimension ref="A1:H104"/>
  <sheetViews>
    <sheetView showGridLines="0" zoomScaleNormal="100" workbookViewId="0">
      <pane xSplit="1" ySplit="6" topLeftCell="B27" activePane="bottomRight" state="frozen"/>
      <selection activeCell="C1" sqref="C1"/>
      <selection pane="topRight" activeCell="C1" sqref="C1"/>
      <selection pane="bottomLeft" activeCell="C1" sqref="C1"/>
      <selection pane="bottomRight" activeCell="B40" sqref="B40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15.5703125" style="115" customWidth="1"/>
    <col min="6" max="6" width="15.5703125" style="107" customWidth="1"/>
    <col min="7" max="7" width="15.5703125" style="48" customWidth="1"/>
    <col min="8" max="16384" width="9.140625" style="48"/>
  </cols>
  <sheetData>
    <row r="1" spans="1:8" ht="25.5" customHeight="1" x14ac:dyDescent="0.3">
      <c r="A1" s="129"/>
      <c r="B1" s="126"/>
      <c r="C1" s="124" t="s">
        <v>128</v>
      </c>
      <c r="D1" s="319" t="s">
        <v>0</v>
      </c>
      <c r="E1" s="319"/>
      <c r="F1" s="323"/>
      <c r="G1" s="323"/>
    </row>
    <row r="2" spans="1:8" s="128" customForma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x14ac:dyDescent="0.3">
      <c r="A3" s="51"/>
      <c r="B3" s="131"/>
      <c r="C3" s="47"/>
      <c r="D3" s="47"/>
      <c r="E3" s="48"/>
      <c r="F3" s="48"/>
      <c r="G3" s="48"/>
      <c r="H3" s="48"/>
    </row>
    <row r="4" spans="1:8" ht="45" customHeight="1" x14ac:dyDescent="0.3">
      <c r="A4" s="49"/>
      <c r="B4" s="312" t="s">
        <v>1008</v>
      </c>
      <c r="C4" s="312"/>
      <c r="D4" s="312"/>
      <c r="E4" s="312"/>
      <c r="F4" s="312"/>
      <c r="G4" s="89"/>
    </row>
    <row r="5" spans="1:8" ht="9.9499999999999993" customHeight="1" x14ac:dyDescent="0.3">
      <c r="A5" s="49"/>
      <c r="D5" s="47"/>
      <c r="E5" s="48"/>
      <c r="F5" s="48"/>
    </row>
    <row r="6" spans="1:8" x14ac:dyDescent="0.3">
      <c r="A6" s="105"/>
      <c r="B6" s="94" t="s">
        <v>425</v>
      </c>
      <c r="C6" s="94" t="s">
        <v>426</v>
      </c>
      <c r="D6" s="108" t="s">
        <v>427</v>
      </c>
      <c r="E6" s="108" t="s">
        <v>66</v>
      </c>
      <c r="F6" s="111" t="s">
        <v>428</v>
      </c>
      <c r="G6" s="50"/>
    </row>
    <row r="7" spans="1:8" ht="20.100000000000001" customHeight="1" x14ac:dyDescent="0.3">
      <c r="A7" s="51">
        <v>1996</v>
      </c>
      <c r="B7" s="54" t="s">
        <v>592</v>
      </c>
      <c r="C7" s="55" t="s">
        <v>231</v>
      </c>
      <c r="D7" s="198" t="s">
        <v>415</v>
      </c>
      <c r="E7" s="197" t="s">
        <v>415</v>
      </c>
      <c r="F7" s="198" t="s">
        <v>415</v>
      </c>
    </row>
    <row r="8" spans="1:8" s="52" customFormat="1" ht="20.100000000000001" customHeight="1" x14ac:dyDescent="0.25">
      <c r="A8" s="51">
        <v>1997</v>
      </c>
      <c r="B8" s="54" t="s">
        <v>1027</v>
      </c>
      <c r="C8" s="55" t="s">
        <v>178</v>
      </c>
      <c r="D8" s="198" t="s">
        <v>415</v>
      </c>
      <c r="E8" s="197" t="s">
        <v>415</v>
      </c>
      <c r="F8" s="198" t="s">
        <v>415</v>
      </c>
    </row>
    <row r="9" spans="1:8" s="52" customFormat="1" ht="20.100000000000001" customHeight="1" x14ac:dyDescent="0.25">
      <c r="A9" s="51">
        <v>1998</v>
      </c>
      <c r="B9" s="54" t="s">
        <v>593</v>
      </c>
      <c r="C9" s="55" t="s">
        <v>186</v>
      </c>
      <c r="D9" s="198" t="s">
        <v>415</v>
      </c>
      <c r="E9" s="197" t="s">
        <v>415</v>
      </c>
      <c r="F9" s="198" t="s">
        <v>415</v>
      </c>
    </row>
    <row r="10" spans="1:8" s="52" customFormat="1" ht="20.100000000000001" customHeight="1" x14ac:dyDescent="0.25">
      <c r="A10" s="51">
        <v>1999</v>
      </c>
      <c r="B10" s="54" t="s">
        <v>594</v>
      </c>
      <c r="C10" s="55" t="s">
        <v>174</v>
      </c>
      <c r="D10" s="198" t="s">
        <v>415</v>
      </c>
      <c r="E10" s="197" t="s">
        <v>415</v>
      </c>
      <c r="F10" s="198" t="s">
        <v>415</v>
      </c>
    </row>
    <row r="11" spans="1:8" s="52" customFormat="1" ht="20.100000000000001" customHeight="1" x14ac:dyDescent="0.25">
      <c r="A11" s="51">
        <v>2000</v>
      </c>
      <c r="B11" s="54" t="s">
        <v>595</v>
      </c>
      <c r="C11" s="55" t="s">
        <v>174</v>
      </c>
      <c r="D11" s="198" t="s">
        <v>415</v>
      </c>
      <c r="E11" s="109" t="s">
        <v>930</v>
      </c>
      <c r="F11" s="198" t="s">
        <v>415</v>
      </c>
    </row>
    <row r="12" spans="1:8" s="52" customFormat="1" ht="20.100000000000001" customHeight="1" x14ac:dyDescent="0.25">
      <c r="A12" s="51">
        <v>2001</v>
      </c>
      <c r="B12" s="54" t="s">
        <v>560</v>
      </c>
      <c r="C12" s="55" t="s">
        <v>176</v>
      </c>
      <c r="D12" s="198" t="s">
        <v>415</v>
      </c>
      <c r="E12" s="109" t="s">
        <v>930</v>
      </c>
      <c r="F12" s="198" t="s">
        <v>415</v>
      </c>
    </row>
    <row r="13" spans="1:8" s="52" customFormat="1" ht="20.100000000000001" customHeight="1" x14ac:dyDescent="0.25">
      <c r="A13" s="51">
        <v>2002</v>
      </c>
      <c r="B13" s="54" t="s">
        <v>596</v>
      </c>
      <c r="C13" s="55" t="s">
        <v>190</v>
      </c>
      <c r="D13" s="198" t="s">
        <v>415</v>
      </c>
      <c r="E13" s="197" t="s">
        <v>415</v>
      </c>
      <c r="F13" s="198" t="s">
        <v>415</v>
      </c>
    </row>
    <row r="14" spans="1:8" s="52" customFormat="1" ht="20.100000000000001" customHeight="1" x14ac:dyDescent="0.25">
      <c r="A14" s="51">
        <v>2003</v>
      </c>
      <c r="B14" s="54" t="s">
        <v>596</v>
      </c>
      <c r="C14" s="55" t="s">
        <v>190</v>
      </c>
      <c r="D14" s="198" t="s">
        <v>415</v>
      </c>
      <c r="E14" s="197" t="s">
        <v>415</v>
      </c>
      <c r="F14" s="198" t="s">
        <v>415</v>
      </c>
    </row>
    <row r="15" spans="1:8" s="52" customFormat="1" ht="20.100000000000001" customHeight="1" x14ac:dyDescent="0.25">
      <c r="A15" s="51">
        <v>2004</v>
      </c>
      <c r="B15" s="54" t="s">
        <v>597</v>
      </c>
      <c r="C15" s="55" t="s">
        <v>186</v>
      </c>
      <c r="D15" s="198" t="s">
        <v>415</v>
      </c>
      <c r="E15" s="197" t="s">
        <v>415</v>
      </c>
      <c r="F15" s="198" t="s">
        <v>415</v>
      </c>
    </row>
    <row r="16" spans="1:8" s="52" customFormat="1" ht="20.100000000000001" customHeight="1" x14ac:dyDescent="0.25">
      <c r="A16" s="51">
        <v>2005</v>
      </c>
      <c r="B16" s="54" t="s">
        <v>598</v>
      </c>
      <c r="C16" s="52" t="s">
        <v>172</v>
      </c>
      <c r="D16" s="198" t="s">
        <v>415</v>
      </c>
      <c r="E16" s="197" t="s">
        <v>415</v>
      </c>
      <c r="F16" s="198" t="s">
        <v>415</v>
      </c>
    </row>
    <row r="17" spans="1:6" s="52" customFormat="1" ht="20.100000000000001" customHeight="1" x14ac:dyDescent="0.25">
      <c r="A17" s="51"/>
      <c r="B17" s="54" t="s">
        <v>550</v>
      </c>
      <c r="C17" s="52" t="s">
        <v>194</v>
      </c>
      <c r="D17" s="198" t="s">
        <v>415</v>
      </c>
      <c r="E17" s="197" t="s">
        <v>415</v>
      </c>
      <c r="F17" s="198" t="s">
        <v>415</v>
      </c>
    </row>
    <row r="18" spans="1:6" s="52" customFormat="1" ht="20.100000000000001" customHeight="1" x14ac:dyDescent="0.25">
      <c r="A18" s="51">
        <v>2006</v>
      </c>
      <c r="B18" s="54" t="s">
        <v>599</v>
      </c>
      <c r="C18" s="55" t="s">
        <v>65</v>
      </c>
      <c r="D18" s="198" t="s">
        <v>415</v>
      </c>
      <c r="E18" s="197" t="s">
        <v>415</v>
      </c>
      <c r="F18" s="198" t="s">
        <v>415</v>
      </c>
    </row>
    <row r="19" spans="1:6" s="52" customFormat="1" ht="20.100000000000001" customHeight="1" x14ac:dyDescent="0.25">
      <c r="A19" s="51">
        <v>2007</v>
      </c>
      <c r="B19" s="54" t="s">
        <v>600</v>
      </c>
      <c r="C19" s="55" t="s">
        <v>263</v>
      </c>
      <c r="D19" s="198" t="s">
        <v>415</v>
      </c>
      <c r="E19" s="197" t="s">
        <v>415</v>
      </c>
      <c r="F19" s="198" t="s">
        <v>930</v>
      </c>
    </row>
    <row r="20" spans="1:6" s="52" customFormat="1" ht="20.100000000000001" customHeight="1" x14ac:dyDescent="0.25">
      <c r="A20" s="51">
        <v>2008</v>
      </c>
      <c r="B20" s="54" t="s">
        <v>601</v>
      </c>
      <c r="C20" s="55" t="s">
        <v>176</v>
      </c>
      <c r="D20" s="198" t="s">
        <v>415</v>
      </c>
      <c r="E20" s="197" t="s">
        <v>415</v>
      </c>
      <c r="F20" s="198" t="s">
        <v>415</v>
      </c>
    </row>
    <row r="21" spans="1:6" s="52" customFormat="1" ht="20.100000000000001" customHeight="1" x14ac:dyDescent="0.25">
      <c r="A21" s="51">
        <v>2009</v>
      </c>
      <c r="B21" s="54" t="s">
        <v>602</v>
      </c>
      <c r="C21" s="55" t="s">
        <v>174</v>
      </c>
      <c r="D21" s="198" t="s">
        <v>415</v>
      </c>
      <c r="E21" s="197" t="s">
        <v>415</v>
      </c>
      <c r="F21" s="198" t="s">
        <v>415</v>
      </c>
    </row>
    <row r="22" spans="1:6" s="52" customFormat="1" ht="20.100000000000001" customHeight="1" x14ac:dyDescent="0.25">
      <c r="A22" s="51">
        <v>2010</v>
      </c>
      <c r="B22" s="54" t="s">
        <v>603</v>
      </c>
      <c r="C22" s="52" t="s">
        <v>263</v>
      </c>
      <c r="D22" s="107">
        <v>43</v>
      </c>
      <c r="E22" s="197" t="s">
        <v>415</v>
      </c>
      <c r="F22" s="198" t="s">
        <v>415</v>
      </c>
    </row>
    <row r="23" spans="1:6" s="52" customFormat="1" ht="20.100000000000001" customHeight="1" x14ac:dyDescent="0.25">
      <c r="A23" s="51">
        <v>2011</v>
      </c>
      <c r="B23" s="54" t="s">
        <v>604</v>
      </c>
      <c r="C23" s="52" t="s">
        <v>176</v>
      </c>
      <c r="D23" s="107">
        <v>24</v>
      </c>
      <c r="E23" s="197" t="s">
        <v>415</v>
      </c>
      <c r="F23" s="198" t="s">
        <v>415</v>
      </c>
    </row>
    <row r="24" spans="1:6" s="52" customFormat="1" ht="20.100000000000001" customHeight="1" x14ac:dyDescent="0.25">
      <c r="A24" s="51"/>
      <c r="B24" s="54" t="s">
        <v>605</v>
      </c>
      <c r="C24" s="52" t="s">
        <v>184</v>
      </c>
      <c r="D24" s="107">
        <v>24</v>
      </c>
      <c r="E24" s="197" t="s">
        <v>415</v>
      </c>
      <c r="F24" s="198" t="s">
        <v>415</v>
      </c>
    </row>
    <row r="25" spans="1:6" s="52" customFormat="1" ht="20.100000000000001" customHeight="1" x14ac:dyDescent="0.25">
      <c r="A25" s="51"/>
      <c r="B25" s="54" t="s">
        <v>606</v>
      </c>
      <c r="C25" s="52" t="s">
        <v>190</v>
      </c>
      <c r="D25" s="107">
        <v>24</v>
      </c>
      <c r="E25" s="197" t="s">
        <v>415</v>
      </c>
      <c r="F25" s="198" t="s">
        <v>415</v>
      </c>
    </row>
    <row r="26" spans="1:6" s="52" customFormat="1" ht="20.100000000000001" customHeight="1" x14ac:dyDescent="0.25">
      <c r="A26" s="51">
        <v>2012</v>
      </c>
      <c r="B26" s="54" t="s">
        <v>603</v>
      </c>
      <c r="C26" s="52" t="s">
        <v>263</v>
      </c>
      <c r="D26" s="107">
        <v>37</v>
      </c>
      <c r="E26" s="109" t="s">
        <v>931</v>
      </c>
      <c r="F26" s="107">
        <v>18</v>
      </c>
    </row>
    <row r="27" spans="1:6" s="52" customFormat="1" ht="20.100000000000001" customHeight="1" x14ac:dyDescent="0.25">
      <c r="A27" s="51">
        <v>2013</v>
      </c>
      <c r="B27" s="54" t="s">
        <v>603</v>
      </c>
      <c r="C27" s="52" t="s">
        <v>263</v>
      </c>
      <c r="D27" s="107">
        <v>34</v>
      </c>
      <c r="E27" s="109" t="s">
        <v>931</v>
      </c>
      <c r="F27" s="107">
        <v>16</v>
      </c>
    </row>
    <row r="28" spans="1:6" s="52" customFormat="1" ht="20.100000000000001" customHeight="1" x14ac:dyDescent="0.25">
      <c r="A28" s="51">
        <v>2014</v>
      </c>
      <c r="B28" s="54" t="s">
        <v>565</v>
      </c>
      <c r="C28" s="52" t="s">
        <v>197</v>
      </c>
      <c r="D28" s="107">
        <v>54</v>
      </c>
      <c r="E28" s="109" t="s">
        <v>931</v>
      </c>
      <c r="F28" s="107">
        <v>16</v>
      </c>
    </row>
    <row r="29" spans="1:6" s="52" customFormat="1" ht="20.100000000000001" customHeight="1" x14ac:dyDescent="0.25">
      <c r="A29" s="51">
        <v>2015</v>
      </c>
      <c r="B29" s="54" t="s">
        <v>604</v>
      </c>
      <c r="C29" s="52" t="s">
        <v>176</v>
      </c>
      <c r="D29" s="107">
        <v>29</v>
      </c>
      <c r="E29" s="109" t="s">
        <v>932</v>
      </c>
      <c r="F29" s="107">
        <v>18</v>
      </c>
    </row>
    <row r="30" spans="1:6" s="52" customFormat="1" ht="20.100000000000001" customHeight="1" x14ac:dyDescent="0.25">
      <c r="A30" s="51">
        <v>2016</v>
      </c>
      <c r="B30" s="54" t="s">
        <v>607</v>
      </c>
      <c r="C30" s="52" t="s">
        <v>186</v>
      </c>
      <c r="D30" s="107">
        <v>33</v>
      </c>
      <c r="E30" s="109" t="s">
        <v>932</v>
      </c>
      <c r="F30" s="107">
        <v>18</v>
      </c>
    </row>
    <row r="31" spans="1:6" s="52" customFormat="1" ht="20.100000000000001" customHeight="1" x14ac:dyDescent="0.25">
      <c r="A31" s="51">
        <v>2017</v>
      </c>
      <c r="B31" s="54" t="s">
        <v>565</v>
      </c>
      <c r="C31" s="52" t="s">
        <v>197</v>
      </c>
      <c r="D31" s="107">
        <v>70</v>
      </c>
      <c r="E31" s="109" t="s">
        <v>933</v>
      </c>
      <c r="F31" s="107">
        <v>21</v>
      </c>
    </row>
    <row r="32" spans="1:6" s="52" customFormat="1" ht="20.100000000000001" customHeight="1" x14ac:dyDescent="0.25">
      <c r="A32" s="51">
        <v>2018</v>
      </c>
      <c r="B32" s="54" t="s">
        <v>608</v>
      </c>
      <c r="C32" s="52" t="s">
        <v>174</v>
      </c>
      <c r="D32" s="107">
        <v>29</v>
      </c>
      <c r="E32" s="109" t="s">
        <v>932</v>
      </c>
      <c r="F32" s="107">
        <v>16</v>
      </c>
    </row>
    <row r="33" spans="1:6" s="52" customFormat="1" ht="20.100000000000001" customHeight="1" x14ac:dyDescent="0.25">
      <c r="A33" s="51">
        <v>2019</v>
      </c>
      <c r="B33" s="54" t="s">
        <v>609</v>
      </c>
      <c r="C33" s="52" t="s">
        <v>212</v>
      </c>
      <c r="D33" s="107">
        <v>31</v>
      </c>
      <c r="E33" s="109" t="s">
        <v>932</v>
      </c>
      <c r="F33" s="107">
        <v>18</v>
      </c>
    </row>
    <row r="34" spans="1:6" s="52" customFormat="1" ht="20.100000000000001" customHeight="1" x14ac:dyDescent="0.25">
      <c r="A34" s="51">
        <f>IF(B33&gt;"",MAX(A$4:A33)+1,"")</f>
        <v>2020</v>
      </c>
      <c r="B34" s="55" t="s">
        <v>949</v>
      </c>
      <c r="C34" s="55" t="s">
        <v>205</v>
      </c>
      <c r="D34" s="107">
        <v>24</v>
      </c>
      <c r="E34" s="109" t="s">
        <v>948</v>
      </c>
      <c r="F34" s="107">
        <v>10</v>
      </c>
    </row>
    <row r="35" spans="1:6" s="52" customFormat="1" ht="20.100000000000001" customHeight="1" x14ac:dyDescent="0.25">
      <c r="A35" s="51">
        <f>IF(B34&gt;"",MAX(A$4:A34)+1,"")</f>
        <v>2021</v>
      </c>
      <c r="B35" s="55" t="s">
        <v>980</v>
      </c>
      <c r="C35" s="55" t="s">
        <v>197</v>
      </c>
      <c r="D35" s="107">
        <v>48</v>
      </c>
      <c r="E35" s="109" t="s">
        <v>948</v>
      </c>
      <c r="F35" s="107">
        <v>18</v>
      </c>
    </row>
    <row r="36" spans="1:6" s="52" customFormat="1" ht="20.100000000000001" customHeight="1" x14ac:dyDescent="0.25">
      <c r="A36" s="51">
        <f>IF(B35&gt;"",MAX(A$4:A35)+1,"")</f>
        <v>2022</v>
      </c>
      <c r="B36" s="55" t="s">
        <v>980</v>
      </c>
      <c r="C36" s="55" t="s">
        <v>197</v>
      </c>
      <c r="D36" s="107">
        <v>38</v>
      </c>
      <c r="E36" s="109" t="s">
        <v>946</v>
      </c>
      <c r="F36" s="107">
        <v>15</v>
      </c>
    </row>
    <row r="37" spans="1:6" s="52" customFormat="1" ht="20.100000000000001" customHeight="1" x14ac:dyDescent="0.25">
      <c r="A37" s="51">
        <f>IF(B36&gt;"",MAX(A$4:A36)+1,"")</f>
        <v>2023</v>
      </c>
      <c r="B37" s="55" t="s">
        <v>607</v>
      </c>
      <c r="C37" s="55" t="s">
        <v>205</v>
      </c>
      <c r="D37" s="107">
        <v>48</v>
      </c>
      <c r="E37" s="109" t="s">
        <v>1007</v>
      </c>
      <c r="F37" s="107">
        <v>18</v>
      </c>
    </row>
    <row r="38" spans="1:6" s="52" customFormat="1" ht="20.100000000000001" customHeight="1" x14ac:dyDescent="0.25">
      <c r="A38" s="51">
        <f>IF(B37&gt;"",MAX(A$4:A37)+1,"")</f>
        <v>2024</v>
      </c>
      <c r="B38" s="55" t="s">
        <v>980</v>
      </c>
      <c r="C38" s="55" t="s">
        <v>178</v>
      </c>
      <c r="D38" s="107">
        <v>44</v>
      </c>
      <c r="E38" s="109" t="s">
        <v>946</v>
      </c>
      <c r="F38" s="107">
        <v>16</v>
      </c>
    </row>
    <row r="39" spans="1:6" s="52" customFormat="1" ht="20.100000000000001" customHeight="1" x14ac:dyDescent="0.25">
      <c r="A39" s="51">
        <f>IF(B38&gt;"",MAX(A$4:A38)+1,"")</f>
        <v>2025</v>
      </c>
      <c r="B39" s="55" t="s">
        <v>1053</v>
      </c>
      <c r="C39" s="55" t="s">
        <v>217</v>
      </c>
      <c r="D39" s="107">
        <v>17</v>
      </c>
      <c r="E39" s="109" t="s">
        <v>946</v>
      </c>
      <c r="F39" s="107">
        <v>14</v>
      </c>
    </row>
    <row r="40" spans="1:6" s="52" customFormat="1" ht="20.100000000000001" customHeight="1" x14ac:dyDescent="0.25">
      <c r="A40" s="51">
        <f>IF(B39&gt;"",MAX(A$4:A39)+1,"")</f>
        <v>2026</v>
      </c>
      <c r="B40" s="55"/>
      <c r="C40" s="55"/>
      <c r="D40" s="107"/>
      <c r="E40" s="109"/>
      <c r="F40" s="107"/>
    </row>
    <row r="41" spans="1:6" s="52" customFormat="1" ht="20.100000000000001" customHeight="1" x14ac:dyDescent="0.25">
      <c r="A41" s="51" t="str">
        <f>IF(B40&gt;"",MAX(A$4:A40)+1,"")</f>
        <v/>
      </c>
      <c r="B41" s="55"/>
      <c r="C41" s="55"/>
      <c r="D41" s="107"/>
      <c r="E41" s="109"/>
      <c r="F41" s="107"/>
    </row>
    <row r="42" spans="1:6" s="52" customFormat="1" ht="20.100000000000001" customHeight="1" x14ac:dyDescent="0.25">
      <c r="A42" s="51" t="str">
        <f>IF(B41&gt;"",MAX(A$4:A41)+1,"")</f>
        <v/>
      </c>
      <c r="B42" s="55"/>
      <c r="C42" s="55"/>
      <c r="D42" s="107"/>
      <c r="E42" s="109"/>
      <c r="F42" s="107"/>
    </row>
    <row r="43" spans="1:6" s="52" customFormat="1" ht="20.100000000000001" customHeight="1" x14ac:dyDescent="0.25">
      <c r="A43" s="51" t="str">
        <f>IF(B42&gt;"",MAX(A$4:A42)+1,"")</f>
        <v/>
      </c>
      <c r="B43" s="55"/>
      <c r="C43" s="55"/>
      <c r="D43" s="107"/>
      <c r="E43" s="109"/>
      <c r="F43" s="107"/>
    </row>
    <row r="44" spans="1:6" s="52" customFormat="1" ht="20.100000000000001" customHeight="1" x14ac:dyDescent="0.25">
      <c r="A44" s="51" t="str">
        <f>IF(B43&gt;"",MAX(A$4:A43)+1,"")</f>
        <v/>
      </c>
      <c r="B44" s="55"/>
      <c r="C44" s="55"/>
      <c r="D44" s="107"/>
      <c r="E44" s="109"/>
      <c r="F44" s="107"/>
    </row>
    <row r="45" spans="1:6" s="52" customFormat="1" ht="20.100000000000001" customHeight="1" x14ac:dyDescent="0.25">
      <c r="A45" s="51" t="str">
        <f>IF(B44&gt;"",MAX(A$4:A44)+1,"")</f>
        <v/>
      </c>
      <c r="B45" s="55"/>
      <c r="C45" s="55"/>
      <c r="D45" s="107"/>
      <c r="E45" s="109"/>
      <c r="F45" s="107"/>
    </row>
    <row r="46" spans="1:6" s="52" customFormat="1" ht="20.100000000000001" customHeight="1" x14ac:dyDescent="0.25">
      <c r="A46" s="51" t="str">
        <f>IF(B45&gt;"",MAX(A$4:A45)+1,"")</f>
        <v/>
      </c>
      <c r="B46" s="55"/>
      <c r="C46" s="55"/>
      <c r="D46" s="107"/>
      <c r="E46" s="109"/>
      <c r="F46" s="107"/>
    </row>
    <row r="47" spans="1:6" s="52" customFormat="1" ht="20.100000000000001" customHeight="1" x14ac:dyDescent="0.25">
      <c r="A47" s="51" t="str">
        <f>IF(B46&gt;"",MAX(A$4:A46)+1,"")</f>
        <v/>
      </c>
      <c r="B47" s="55"/>
      <c r="C47" s="55"/>
      <c r="D47" s="107"/>
      <c r="E47" s="109"/>
      <c r="F47" s="107"/>
    </row>
    <row r="48" spans="1:6" s="52" customFormat="1" ht="20.100000000000001" customHeight="1" x14ac:dyDescent="0.25">
      <c r="A48" s="51" t="str">
        <f>IF(B47&gt;"",MAX(A$4:A47)+1,"")</f>
        <v/>
      </c>
      <c r="B48" s="55"/>
      <c r="C48" s="55"/>
      <c r="D48" s="107"/>
      <c r="E48" s="109"/>
      <c r="F48" s="107"/>
    </row>
    <row r="49" spans="1:6" s="52" customFormat="1" ht="20.100000000000001" customHeight="1" x14ac:dyDescent="0.25">
      <c r="A49" s="51" t="str">
        <f>IF(B48&gt;"",MAX(A$4:A48)+1,"")</f>
        <v/>
      </c>
      <c r="B49" s="55"/>
      <c r="C49" s="55"/>
      <c r="D49" s="107"/>
      <c r="E49" s="109"/>
      <c r="F49" s="107"/>
    </row>
    <row r="50" spans="1:6" s="52" customFormat="1" ht="20.100000000000001" customHeight="1" x14ac:dyDescent="0.25">
      <c r="A50" s="51" t="str">
        <f>IF(B49&gt;"",MAX(A$4:A49)+1,"")</f>
        <v/>
      </c>
      <c r="B50" s="55"/>
      <c r="C50" s="55"/>
      <c r="D50" s="107"/>
      <c r="E50" s="109"/>
      <c r="F50" s="107"/>
    </row>
    <row r="51" spans="1:6" s="52" customFormat="1" ht="20.100000000000001" customHeight="1" x14ac:dyDescent="0.25">
      <c r="A51" s="51" t="str">
        <f>IF(B50&gt;"",MAX(A$4:A50)+1,"")</f>
        <v/>
      </c>
      <c r="B51" s="55"/>
      <c r="C51" s="55"/>
      <c r="D51" s="107"/>
      <c r="E51" s="109"/>
      <c r="F51" s="109"/>
    </row>
    <row r="52" spans="1:6" s="52" customFormat="1" ht="20.100000000000001" customHeight="1" x14ac:dyDescent="0.25">
      <c r="A52" s="51" t="str">
        <f>IF(B51&gt;"",MAX(A$4:A51)+1,"")</f>
        <v/>
      </c>
      <c r="B52" s="55"/>
      <c r="C52" s="55"/>
      <c r="D52" s="107"/>
      <c r="E52" s="109"/>
      <c r="F52" s="109"/>
    </row>
    <row r="53" spans="1:6" s="52" customFormat="1" ht="20.100000000000001" customHeight="1" x14ac:dyDescent="0.25">
      <c r="A53" s="51"/>
      <c r="B53" s="54" t="str">
        <f>_xlfn.IFS(A53&gt;0,VLOOKUP(A53,'Men''s Premier League'!A:D,5,FALSE),A53="","")</f>
        <v/>
      </c>
      <c r="C53" s="55"/>
      <c r="D53" s="107"/>
      <c r="E53" s="109"/>
      <c r="F53" s="109"/>
    </row>
    <row r="54" spans="1:6" s="52" customFormat="1" ht="20.100000000000001" customHeight="1" x14ac:dyDescent="0.25">
      <c r="A54" s="51"/>
      <c r="B54" s="54" t="str">
        <f>_xlfn.IFS(A54&gt;0,VLOOKUP(A54,'Men''s Premier League'!A:D,5,FALSE),A54="","")</f>
        <v/>
      </c>
      <c r="C54" s="55"/>
      <c r="D54" s="109"/>
      <c r="E54" s="109"/>
      <c r="F54" s="109"/>
    </row>
    <row r="55" spans="1:6" s="53" customFormat="1" ht="20.100000000000001" customHeight="1" x14ac:dyDescent="0.25">
      <c r="A55" s="51"/>
      <c r="B55" s="54" t="str">
        <f>_xlfn.IFS(A55&gt;0,VLOOKUP(A55,'Men''s Premier League'!A:D,5,FALSE),A55="","")</f>
        <v/>
      </c>
      <c r="C55" s="54"/>
      <c r="D55" s="116"/>
      <c r="E55" s="109"/>
      <c r="F55" s="109"/>
    </row>
    <row r="56" spans="1:6" s="53" customFormat="1" ht="20.100000000000001" customHeight="1" x14ac:dyDescent="0.25">
      <c r="A56" s="51"/>
      <c r="B56" s="54" t="str">
        <f>_xlfn.IFS(A56&gt;0,VLOOKUP(A56,'Men''s Premier League'!A:D,5,FALSE),A56="","")</f>
        <v/>
      </c>
      <c r="C56" s="54"/>
      <c r="D56" s="116"/>
      <c r="E56" s="109"/>
      <c r="F56" s="109"/>
    </row>
    <row r="57" spans="1:6" s="52" customFormat="1" ht="20.100000000000001" customHeight="1" x14ac:dyDescent="0.25">
      <c r="A57" s="51"/>
      <c r="B57" s="54" t="str">
        <f>_xlfn.IFS(A57&gt;0,VLOOKUP(A57,'Men''s Premier League'!A:D,5,FALSE),A57="","")</f>
        <v/>
      </c>
      <c r="C57" s="55"/>
      <c r="D57" s="109"/>
      <c r="E57" s="109"/>
      <c r="F57" s="109"/>
    </row>
    <row r="58" spans="1:6" s="52" customFormat="1" ht="20.100000000000001" customHeight="1" x14ac:dyDescent="0.25">
      <c r="A58" s="51"/>
      <c r="B58" s="54" t="str">
        <f>_xlfn.IFS(A58&gt;0,VLOOKUP(A58,'Men''s Premier League'!A:D,5,FALSE),A58="","")</f>
        <v/>
      </c>
      <c r="C58" s="55"/>
      <c r="D58" s="109"/>
      <c r="E58" s="109"/>
      <c r="F58" s="109"/>
    </row>
    <row r="59" spans="1:6" s="52" customFormat="1" ht="20.100000000000001" customHeight="1" x14ac:dyDescent="0.25">
      <c r="A59" s="51"/>
      <c r="B59" s="54" t="str">
        <f>_xlfn.IFS(A59&gt;0,VLOOKUP(A59,'Men''s Premier League'!A:D,5,FALSE),A59="","")</f>
        <v/>
      </c>
      <c r="C59" s="55"/>
      <c r="D59" s="109"/>
      <c r="E59" s="109"/>
      <c r="F59" s="109"/>
    </row>
    <row r="60" spans="1:6" s="52" customFormat="1" ht="20.100000000000001" customHeight="1" x14ac:dyDescent="0.25">
      <c r="A60" s="51"/>
      <c r="B60" s="54" t="str">
        <f>_xlfn.IFS(A60&gt;0,VLOOKUP(A60,'Men''s Premier League'!A:D,5,FALSE),A60="","")</f>
        <v/>
      </c>
      <c r="C60" s="55"/>
      <c r="D60" s="109"/>
      <c r="E60" s="109"/>
      <c r="F60" s="109"/>
    </row>
    <row r="61" spans="1:6" s="52" customFormat="1" ht="20.100000000000001" customHeight="1" x14ac:dyDescent="0.25">
      <c r="A61" s="51"/>
      <c r="B61" s="54" t="str">
        <f>_xlfn.IFS(A61&gt;0,VLOOKUP(A61,'Men''s Premier League'!A:D,5,FALSE),A61="","")</f>
        <v/>
      </c>
      <c r="C61" s="55"/>
      <c r="D61" s="109"/>
      <c r="E61" s="109"/>
      <c r="F61" s="109"/>
    </row>
    <row r="62" spans="1:6" s="52" customFormat="1" ht="20.100000000000001" customHeight="1" x14ac:dyDescent="0.25">
      <c r="A62" s="51"/>
      <c r="B62" s="54" t="str">
        <f>_xlfn.IFS(A62&gt;0,VLOOKUP(A62,'Men''s Premier League'!A:D,5,FALSE),A62="","")</f>
        <v/>
      </c>
      <c r="C62" s="55"/>
      <c r="D62" s="109"/>
      <c r="E62" s="109"/>
      <c r="F62" s="109"/>
    </row>
    <row r="63" spans="1:6" s="52" customFormat="1" ht="20.100000000000001" customHeight="1" x14ac:dyDescent="0.25">
      <c r="A63" s="51"/>
      <c r="B63" s="54" t="str">
        <f>_xlfn.IFS(A63&gt;0,VLOOKUP(A63,'Men''s Premier League'!A:D,5,FALSE),A63="","")</f>
        <v/>
      </c>
      <c r="C63" s="55"/>
      <c r="D63" s="109"/>
      <c r="E63" s="109"/>
      <c r="F63" s="109"/>
    </row>
    <row r="64" spans="1:6" s="52" customFormat="1" ht="20.100000000000001" customHeight="1" x14ac:dyDescent="0.25">
      <c r="A64" s="51"/>
      <c r="B64" s="54" t="str">
        <f>_xlfn.IFS(A64&gt;0,VLOOKUP(A64,'Men''s Premier League'!A:D,5,FALSE),A64="","")</f>
        <v/>
      </c>
      <c r="C64" s="55"/>
      <c r="D64" s="109"/>
      <c r="E64" s="109"/>
      <c r="F64" s="109"/>
    </row>
    <row r="65" spans="1:6" s="52" customFormat="1" ht="20.100000000000001" customHeight="1" x14ac:dyDescent="0.25">
      <c r="A65" s="51"/>
      <c r="B65" s="54" t="str">
        <f>_xlfn.IFS(A65&gt;0,VLOOKUP(A65,'Men''s Premier League'!A:D,5,FALSE),A65="","")</f>
        <v/>
      </c>
      <c r="C65" s="55"/>
      <c r="D65" s="109"/>
      <c r="E65" s="109"/>
      <c r="F65" s="109"/>
    </row>
    <row r="66" spans="1:6" s="52" customFormat="1" ht="20.100000000000001" customHeight="1" x14ac:dyDescent="0.25">
      <c r="A66" s="51"/>
      <c r="B66" s="54" t="str">
        <f>_xlfn.IFS(A66&gt;0,VLOOKUP(A66,'Men''s Premier League'!A:D,5,FALSE),A66="","")</f>
        <v/>
      </c>
      <c r="C66" s="55"/>
      <c r="D66" s="109"/>
      <c r="E66" s="109"/>
      <c r="F66" s="109"/>
    </row>
    <row r="67" spans="1:6" s="52" customFormat="1" ht="20.100000000000001" customHeight="1" x14ac:dyDescent="0.25">
      <c r="A67" s="51"/>
      <c r="B67" s="54" t="str">
        <f>_xlfn.IFS(A67&gt;0,VLOOKUP(A67,'Men''s Premier League'!A:D,5,FALSE),A67="","")</f>
        <v/>
      </c>
      <c r="C67" s="55"/>
      <c r="D67" s="109"/>
      <c r="E67" s="109"/>
      <c r="F67" s="109"/>
    </row>
    <row r="68" spans="1:6" s="52" customFormat="1" ht="20.100000000000001" customHeight="1" x14ac:dyDescent="0.25">
      <c r="A68" s="51"/>
      <c r="B68" s="54" t="str">
        <f>_xlfn.IFS(A68&gt;0,VLOOKUP(A68,'Men''s Premier League'!A:D,5,FALSE),A68="","")</f>
        <v/>
      </c>
      <c r="C68" s="55"/>
      <c r="D68" s="109"/>
      <c r="E68" s="109"/>
      <c r="F68" s="109"/>
    </row>
    <row r="69" spans="1:6" s="52" customFormat="1" ht="20.100000000000001" customHeight="1" x14ac:dyDescent="0.25">
      <c r="A69" s="51"/>
      <c r="B69" s="54" t="str">
        <f>_xlfn.IFS(A69&gt;0,VLOOKUP(A69,'Men''s Premier League'!A:D,5,FALSE),A69="","")</f>
        <v/>
      </c>
      <c r="C69" s="55"/>
      <c r="D69" s="109"/>
      <c r="E69" s="109"/>
      <c r="F69" s="109"/>
    </row>
    <row r="70" spans="1:6" s="52" customFormat="1" ht="20.100000000000001" customHeight="1" x14ac:dyDescent="0.25">
      <c r="A70" s="51"/>
      <c r="B70" s="54" t="str">
        <f>_xlfn.IFS(A70&gt;0,VLOOKUP(A70,'Men''s Premier League'!A:D,5,FALSE),A70="","")</f>
        <v/>
      </c>
      <c r="C70" s="55"/>
      <c r="D70" s="109"/>
      <c r="E70" s="109"/>
      <c r="F70" s="107"/>
    </row>
    <row r="71" spans="1:6" s="52" customFormat="1" ht="20.100000000000001" customHeight="1" x14ac:dyDescent="0.25">
      <c r="A71" s="51"/>
      <c r="B71" s="54" t="str">
        <f>_xlfn.IFS(A71&gt;0,VLOOKUP(A71,'Men''s Premier League'!A:D,5,FALSE),A71="","")</f>
        <v/>
      </c>
      <c r="C71" s="55"/>
      <c r="D71" s="109"/>
      <c r="E71" s="109"/>
      <c r="F71" s="107"/>
    </row>
    <row r="72" spans="1:6" s="52" customFormat="1" ht="20.100000000000001" customHeight="1" x14ac:dyDescent="0.25">
      <c r="A72" s="51"/>
      <c r="B72" s="54" t="str">
        <f>_xlfn.IFS(A72&gt;0,VLOOKUP(A72,'Men''s Premier League'!A:D,5,FALSE),A72="","")</f>
        <v/>
      </c>
      <c r="C72" s="55"/>
      <c r="D72" s="109"/>
      <c r="E72" s="109"/>
      <c r="F72" s="107"/>
    </row>
    <row r="73" spans="1:6" s="52" customFormat="1" ht="20.100000000000001" customHeight="1" x14ac:dyDescent="0.25">
      <c r="A73" s="51"/>
      <c r="B73" s="54" t="str">
        <f>_xlfn.IFS(A73&gt;0,VLOOKUP(A73,'Men''s Premier League'!A:D,5,FALSE),A73="","")</f>
        <v/>
      </c>
      <c r="C73" s="55"/>
      <c r="D73" s="109"/>
      <c r="E73" s="109"/>
      <c r="F73" s="107"/>
    </row>
    <row r="74" spans="1:6" s="52" customFormat="1" ht="20.100000000000001" customHeight="1" x14ac:dyDescent="0.25">
      <c r="A74" s="51"/>
      <c r="B74" s="54" t="str">
        <f>_xlfn.IFS(A74&gt;0,VLOOKUP(A74,'Men''s Premier League'!A:D,5,FALSE),A74="","")</f>
        <v/>
      </c>
      <c r="C74" s="55"/>
      <c r="D74" s="109"/>
      <c r="E74" s="109"/>
      <c r="F74" s="107"/>
    </row>
    <row r="75" spans="1:6" s="52" customFormat="1" ht="20.100000000000001" customHeight="1" x14ac:dyDescent="0.25">
      <c r="A75" s="51"/>
      <c r="B75" s="54" t="str">
        <f>_xlfn.IFS(A75&gt;0,VLOOKUP(A75,'Men''s Premier League'!A:D,5,FALSE),A75="","")</f>
        <v/>
      </c>
      <c r="C75" s="55"/>
      <c r="D75" s="109"/>
      <c r="E75" s="109"/>
      <c r="F75" s="107"/>
    </row>
    <row r="76" spans="1:6" s="52" customFormat="1" ht="20.100000000000001" customHeight="1" x14ac:dyDescent="0.25">
      <c r="A76" s="51"/>
      <c r="B76" s="54" t="str">
        <f>_xlfn.IFS(A76&gt;0,VLOOKUP(A76,'Men''s Premier League'!A:D,5,FALSE),A76="","")</f>
        <v/>
      </c>
      <c r="C76" s="55"/>
      <c r="D76" s="109"/>
      <c r="E76" s="109"/>
      <c r="F76" s="107"/>
    </row>
    <row r="77" spans="1:6" s="52" customFormat="1" ht="20.100000000000001" customHeight="1" x14ac:dyDescent="0.25">
      <c r="A77" s="51"/>
      <c r="B77" s="54" t="str">
        <f>_xlfn.IFS(A77&gt;0,VLOOKUP(A77,'Men''s Premier League'!A:D,5,FALSE),A77="","")</f>
        <v/>
      </c>
      <c r="C77" s="55"/>
      <c r="D77" s="109"/>
      <c r="E77" s="109"/>
      <c r="F77" s="107"/>
    </row>
    <row r="78" spans="1:6" s="52" customFormat="1" ht="20.100000000000001" customHeight="1" x14ac:dyDescent="0.25">
      <c r="A78" s="51"/>
      <c r="B78" s="54" t="str">
        <f>_xlfn.IFS(A78&gt;0,VLOOKUP(A78,'Men''s Premier League'!A:D,5,FALSE),A78="","")</f>
        <v/>
      </c>
      <c r="C78" s="55"/>
      <c r="D78" s="109"/>
      <c r="E78" s="109"/>
      <c r="F78" s="107"/>
    </row>
    <row r="79" spans="1:6" s="52" customFormat="1" ht="20.100000000000001" customHeight="1" x14ac:dyDescent="0.25">
      <c r="A79" s="51"/>
      <c r="B79" s="54" t="str">
        <f>_xlfn.IFS(A79&gt;0,VLOOKUP(A79,'Men''s Premier League'!A:D,5,FALSE),A79="","")</f>
        <v/>
      </c>
      <c r="C79" s="55"/>
      <c r="D79" s="109"/>
      <c r="E79" s="109"/>
      <c r="F79" s="107"/>
    </row>
    <row r="80" spans="1:6" s="52" customFormat="1" ht="20.100000000000001" customHeight="1" x14ac:dyDescent="0.25">
      <c r="A80" s="51"/>
      <c r="B80" s="54" t="str">
        <f>_xlfn.IFS(A80&gt;0,VLOOKUP(A80,'Men''s Premier League'!A:D,5,FALSE),A80="","")</f>
        <v/>
      </c>
      <c r="C80" s="55"/>
      <c r="D80" s="109"/>
      <c r="E80" s="109"/>
      <c r="F80" s="107"/>
    </row>
    <row r="81" spans="1:6" s="52" customFormat="1" ht="20.100000000000001" customHeight="1" x14ac:dyDescent="0.25">
      <c r="A81" s="51"/>
      <c r="B81" s="54" t="str">
        <f>_xlfn.IFS(A81&gt;0,VLOOKUP(A81,'Men''s Premier League'!A:D,5,FALSE),A81="","")</f>
        <v/>
      </c>
      <c r="C81" s="55"/>
      <c r="D81" s="109"/>
      <c r="E81" s="109"/>
      <c r="F81" s="107"/>
    </row>
    <row r="82" spans="1:6" s="52" customFormat="1" ht="20.100000000000001" customHeight="1" x14ac:dyDescent="0.25">
      <c r="A82" s="51"/>
      <c r="B82" s="54" t="str">
        <f>_xlfn.IFS(A82&gt;0,VLOOKUP(A82,'Men''s Premier League'!A:D,5,FALSE),A82="","")</f>
        <v/>
      </c>
      <c r="C82" s="55"/>
      <c r="D82" s="109"/>
      <c r="E82" s="109"/>
      <c r="F82" s="107"/>
    </row>
    <row r="83" spans="1:6" s="52" customFormat="1" ht="20.100000000000001" customHeight="1" x14ac:dyDescent="0.25">
      <c r="A83" s="51"/>
      <c r="B83" s="54" t="str">
        <f>_xlfn.IFS(A83&gt;0,VLOOKUP(A83,'Men''s Premier League'!A:D,5,FALSE),A83="","")</f>
        <v/>
      </c>
      <c r="C83" s="55"/>
      <c r="D83" s="109"/>
      <c r="E83" s="109"/>
      <c r="F83" s="107"/>
    </row>
    <row r="84" spans="1:6" s="52" customFormat="1" ht="20.100000000000001" customHeight="1" x14ac:dyDescent="0.25">
      <c r="A84" s="51"/>
      <c r="B84" s="54" t="str">
        <f>_xlfn.IFS(A84&gt;0,VLOOKUP(A84,'Men''s Premier League'!A:D,5,FALSE),A84="","")</f>
        <v/>
      </c>
      <c r="C84" s="55"/>
      <c r="D84" s="109"/>
      <c r="E84" s="109"/>
      <c r="F84" s="107"/>
    </row>
    <row r="85" spans="1:6" s="52" customFormat="1" ht="20.100000000000001" customHeight="1" x14ac:dyDescent="0.25">
      <c r="A85" s="51"/>
      <c r="B85" s="54" t="str">
        <f>_xlfn.IFS(A85&gt;0,VLOOKUP(A85,'Men''s Premier League'!A:D,5,FALSE),A85="","")</f>
        <v/>
      </c>
      <c r="C85" s="55"/>
      <c r="D85" s="109"/>
      <c r="E85" s="109"/>
      <c r="F85" s="107"/>
    </row>
    <row r="86" spans="1:6" s="52" customFormat="1" ht="20.100000000000001" customHeight="1" x14ac:dyDescent="0.25">
      <c r="A86" s="51"/>
      <c r="B86" s="54" t="str">
        <f>_xlfn.IFS(A86&gt;0,VLOOKUP(A86,'Men''s Premier League'!A:D,5,FALSE),A86="","")</f>
        <v/>
      </c>
      <c r="C86" s="55"/>
      <c r="D86" s="109"/>
      <c r="E86" s="109"/>
      <c r="F86" s="107"/>
    </row>
    <row r="87" spans="1:6" s="52" customFormat="1" ht="20.100000000000001" customHeight="1" x14ac:dyDescent="0.25">
      <c r="A87" s="51"/>
      <c r="B87" s="54" t="str">
        <f>_xlfn.IFS(A87&gt;0,VLOOKUP(A87,'Men''s Premier League'!A:D,5,FALSE),A87="","")</f>
        <v/>
      </c>
      <c r="C87" s="55"/>
      <c r="D87" s="109"/>
      <c r="E87" s="109"/>
      <c r="F87" s="107"/>
    </row>
    <row r="88" spans="1:6" s="52" customFormat="1" ht="20.100000000000001" customHeight="1" x14ac:dyDescent="0.25">
      <c r="A88" s="51"/>
      <c r="B88" s="54" t="str">
        <f>_xlfn.IFS(A88&gt;0,VLOOKUP(A88,'Men''s Premier League'!A:D,5,FALSE),A88="","")</f>
        <v/>
      </c>
      <c r="C88" s="55"/>
      <c r="D88" s="109"/>
      <c r="E88" s="109"/>
      <c r="F88" s="107"/>
    </row>
    <row r="89" spans="1:6" s="52" customFormat="1" ht="20.100000000000001" customHeight="1" x14ac:dyDescent="0.25">
      <c r="A89" s="51"/>
      <c r="B89" s="54" t="str">
        <f>_xlfn.IFS(A89&gt;0,VLOOKUP(A89,'Men''s Premier League'!A:D,5,FALSE),A89="","")</f>
        <v/>
      </c>
      <c r="C89" s="55"/>
      <c r="D89" s="109"/>
      <c r="E89" s="109"/>
      <c r="F89" s="107"/>
    </row>
    <row r="90" spans="1:6" s="52" customFormat="1" ht="20.100000000000001" customHeight="1" x14ac:dyDescent="0.25">
      <c r="A90" s="51"/>
      <c r="B90" s="54" t="str">
        <f>_xlfn.IFS(A90&gt;0,VLOOKUP(A90,'Men''s Premier League'!A:D,5,FALSE),A90="","")</f>
        <v/>
      </c>
      <c r="C90" s="55"/>
      <c r="D90" s="109"/>
      <c r="E90" s="109"/>
      <c r="F90" s="107"/>
    </row>
    <row r="91" spans="1:6" s="52" customFormat="1" ht="20.100000000000001" customHeight="1" x14ac:dyDescent="0.25">
      <c r="A91" s="51"/>
      <c r="B91" s="54" t="str">
        <f>_xlfn.IFS(A91&gt;0,VLOOKUP(A91,'Men''s Premier League'!A:D,5,FALSE),A91="","")</f>
        <v/>
      </c>
      <c r="C91" s="55"/>
      <c r="D91" s="109"/>
      <c r="E91" s="109"/>
      <c r="F91" s="107"/>
    </row>
    <row r="92" spans="1:6" s="52" customFormat="1" ht="20.100000000000001" customHeight="1" x14ac:dyDescent="0.25">
      <c r="A92" s="51"/>
      <c r="B92" s="54" t="str">
        <f>_xlfn.IFS(A92&gt;0,VLOOKUP(A92,'Men''s Premier League'!A:D,5,FALSE),A92="","")</f>
        <v/>
      </c>
      <c r="C92" s="55"/>
      <c r="D92" s="109"/>
      <c r="E92" s="109"/>
      <c r="F92" s="107"/>
    </row>
    <row r="93" spans="1:6" s="52" customFormat="1" ht="20.100000000000001" customHeight="1" x14ac:dyDescent="0.25">
      <c r="A93" s="51"/>
      <c r="B93" s="54" t="str">
        <f>_xlfn.IFS(A93&gt;0,VLOOKUP(A93,'Men''s Premier League'!A:D,5,FALSE),A93="","")</f>
        <v/>
      </c>
      <c r="C93" s="55"/>
      <c r="D93" s="109"/>
      <c r="E93" s="109"/>
      <c r="F93" s="107"/>
    </row>
    <row r="94" spans="1:6" s="52" customFormat="1" ht="20.100000000000001" customHeight="1" x14ac:dyDescent="0.25">
      <c r="A94" s="51"/>
      <c r="B94" s="54" t="str">
        <f>_xlfn.IFS(A94&gt;0,VLOOKUP(A94,'Men''s Premier League'!A:D,5,FALSE),A94="","")</f>
        <v/>
      </c>
      <c r="C94" s="55"/>
      <c r="D94" s="109"/>
      <c r="E94" s="109"/>
      <c r="F94" s="107"/>
    </row>
    <row r="95" spans="1:6" s="52" customFormat="1" ht="20.100000000000001" customHeight="1" x14ac:dyDescent="0.25">
      <c r="A95" s="51"/>
      <c r="B95" s="54" t="str">
        <f>_xlfn.IFS(A95&gt;0,VLOOKUP(A95,'Men''s Premier League'!A:D,5,FALSE),A95="","")</f>
        <v/>
      </c>
      <c r="C95" s="55"/>
      <c r="D95" s="109"/>
      <c r="E95" s="109"/>
      <c r="F95" s="107"/>
    </row>
    <row r="96" spans="1:6" x14ac:dyDescent="0.3">
      <c r="B96" s="54" t="str">
        <f>_xlfn.IFS(A96&gt;0,VLOOKUP(A96,'Men''s Premier League'!A:D,5,FALSE),A96="","")</f>
        <v/>
      </c>
    </row>
    <row r="97" spans="2:2" x14ac:dyDescent="0.3">
      <c r="B97" s="54" t="str">
        <f>_xlfn.IFS(A97&gt;0,VLOOKUP(A97,'Men''s Premier League'!A:D,5,FALSE),A97="","")</f>
        <v/>
      </c>
    </row>
    <row r="98" spans="2:2" x14ac:dyDescent="0.3">
      <c r="B98" s="54" t="str">
        <f>_xlfn.IFS(A98&gt;0,VLOOKUP(A98,'Men''s Premier League'!A:D,5,FALSE),A98="","")</f>
        <v/>
      </c>
    </row>
    <row r="99" spans="2:2" x14ac:dyDescent="0.3">
      <c r="B99" s="54" t="str">
        <f>_xlfn.IFS(A99&gt;0,VLOOKUP(A99,'Men''s Premier League'!A:D,5,FALSE),A99="","")</f>
        <v/>
      </c>
    </row>
    <row r="100" spans="2:2" x14ac:dyDescent="0.3">
      <c r="B100" s="54" t="str">
        <f>_xlfn.IFS(A100&gt;0,VLOOKUP(A100,'Men''s Premier League'!A:D,5,FALSE),A100="","")</f>
        <v/>
      </c>
    </row>
    <row r="101" spans="2:2" x14ac:dyDescent="0.3">
      <c r="B101" s="54" t="str">
        <f>_xlfn.IFS(A101&gt;0,VLOOKUP(A101,'Men''s Premier League'!A:D,5,FALSE),A101="","")</f>
        <v/>
      </c>
    </row>
    <row r="102" spans="2:2" x14ac:dyDescent="0.3">
      <c r="B102" s="54" t="str">
        <f>_xlfn.IFS(A102&gt;0,VLOOKUP(A102,'Men''s Premier League'!A:D,5,FALSE),A102="","")</f>
        <v/>
      </c>
    </row>
    <row r="103" spans="2:2" x14ac:dyDescent="0.3">
      <c r="B103" s="54" t="str">
        <f>_xlfn.IFS(A103&gt;0,VLOOKUP(A103,'Men''s Premier League'!A:D,5,FALSE),A103="","")</f>
        <v/>
      </c>
    </row>
    <row r="104" spans="2:2" x14ac:dyDescent="0.3">
      <c r="B104" s="54" t="str">
        <f>_xlfn.IFS(A104&gt;0,VLOOKUP(A104,'Men''s Premier League'!A:D,5,FALSE),A104="","")</f>
        <v/>
      </c>
    </row>
  </sheetData>
  <mergeCells count="3">
    <mergeCell ref="B4:F4"/>
    <mergeCell ref="F1:G1"/>
    <mergeCell ref="D1:E1"/>
  </mergeCells>
  <hyperlinks>
    <hyperlink ref="C1" location="'Competitions Dashboard'!A1" display=" COMPETITIONS DASHBOARD" xr:uid="{A28431A3-8B06-47B1-86B5-42E7E8D52054}"/>
    <hyperlink ref="D1" location="'Statistics Overview'!A1" display="STATISTICS OVERVIEW" xr:uid="{740AFD47-A7A5-467C-AAFE-5B4B6AC89E73}"/>
  </hyperlinks>
  <pageMargins left="0.70866141732283472" right="0.70866141732283472" top="0.74803149606299213" bottom="0.74803149606299213" header="0.31496062992125984" footer="0.31496062992125984"/>
  <pageSetup paperSize="9" scale="74" fitToHeight="0" orientation="portrait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CC671-8CB2-42C4-B340-820D6013C543}">
  <dimension ref="A1:H103"/>
  <sheetViews>
    <sheetView showGridLines="0" zoomScaleNormal="100" workbookViewId="0">
      <pane xSplit="1" ySplit="6" topLeftCell="B22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x14ac:dyDescent="0.3">
      <c r="A3" s="51"/>
      <c r="B3" s="131"/>
      <c r="C3" s="47"/>
      <c r="D3" s="47"/>
      <c r="E3" s="48"/>
      <c r="F3" s="48"/>
      <c r="G3" s="48"/>
      <c r="H3" s="48"/>
    </row>
    <row r="4" spans="1:8" ht="43.5" customHeight="1" x14ac:dyDescent="0.3">
      <c r="A4" s="49"/>
      <c r="B4" s="320" t="s">
        <v>847</v>
      </c>
      <c r="C4" s="321"/>
      <c r="D4" s="321"/>
      <c r="E4" s="89"/>
      <c r="F4" s="89"/>
      <c r="G4" s="89"/>
    </row>
    <row r="5" spans="1:8" ht="9.9499999999999993" customHeight="1" x14ac:dyDescent="0.3">
      <c r="A5" s="49"/>
      <c r="D5" s="47"/>
    </row>
    <row r="6" spans="1:8" ht="20.100000000000001" customHeight="1" x14ac:dyDescent="0.3">
      <c r="A6" s="105"/>
      <c r="B6" s="94" t="s">
        <v>425</v>
      </c>
      <c r="C6" s="94" t="s">
        <v>426</v>
      </c>
      <c r="D6" s="50"/>
      <c r="E6" s="50"/>
      <c r="F6" s="50"/>
      <c r="G6" s="50"/>
    </row>
    <row r="7" spans="1:8" ht="20.100000000000001" customHeight="1" x14ac:dyDescent="0.3">
      <c r="A7" s="51">
        <v>1985</v>
      </c>
      <c r="B7" s="54" t="s">
        <v>848</v>
      </c>
      <c r="C7" s="55"/>
    </row>
    <row r="8" spans="1:8" s="52" customFormat="1" ht="20.100000000000001" customHeight="1" x14ac:dyDescent="0.25">
      <c r="A8" s="51">
        <f>IF(B7&gt;"",MAX(A$4:A7)+1,"")</f>
        <v>1986</v>
      </c>
      <c r="B8" s="54" t="s">
        <v>849</v>
      </c>
      <c r="C8" s="55" t="s">
        <v>194</v>
      </c>
    </row>
    <row r="9" spans="1:8" s="52" customFormat="1" ht="20.100000000000001" customHeight="1" x14ac:dyDescent="0.25">
      <c r="A9" s="51">
        <v>1987</v>
      </c>
      <c r="B9" s="54"/>
      <c r="C9" s="55"/>
    </row>
    <row r="10" spans="1:8" s="52" customFormat="1" ht="20.100000000000001" customHeight="1" x14ac:dyDescent="0.25">
      <c r="A10" s="51">
        <v>1988</v>
      </c>
      <c r="B10" s="54" t="s">
        <v>850</v>
      </c>
      <c r="C10" s="55"/>
    </row>
    <row r="11" spans="1:8" s="52" customFormat="1" ht="20.100000000000001" customHeight="1" x14ac:dyDescent="0.25">
      <c r="A11" s="51">
        <f>IF(B10&gt;"",MAX(A$4:A10)+1,"")</f>
        <v>1989</v>
      </c>
      <c r="B11" s="54" t="s">
        <v>439</v>
      </c>
      <c r="C11" s="55" t="s">
        <v>194</v>
      </c>
    </row>
    <row r="12" spans="1:8" s="52" customFormat="1" ht="20.100000000000001" customHeight="1" x14ac:dyDescent="0.25">
      <c r="A12" s="51">
        <f>IF(B11&gt;"",MAX(A$4:A11)+1,"")</f>
        <v>1990</v>
      </c>
      <c r="B12" s="54" t="s">
        <v>851</v>
      </c>
      <c r="C12" s="55" t="s">
        <v>192</v>
      </c>
    </row>
    <row r="13" spans="1:8" s="52" customFormat="1" ht="20.100000000000001" customHeight="1" x14ac:dyDescent="0.25">
      <c r="A13" s="51">
        <f>IF(B12&gt;"",MAX(A$4:A12)+1,"")</f>
        <v>1991</v>
      </c>
      <c r="B13" s="54" t="s">
        <v>852</v>
      </c>
      <c r="C13" s="55" t="s">
        <v>196</v>
      </c>
    </row>
    <row r="14" spans="1:8" s="52" customFormat="1" ht="20.100000000000001" customHeight="1" x14ac:dyDescent="0.25">
      <c r="A14" s="51">
        <f>IF(B13&gt;"",MAX(A$4:A13)+1,"")</f>
        <v>1992</v>
      </c>
      <c r="B14" s="54" t="s">
        <v>474</v>
      </c>
      <c r="C14" s="55" t="s">
        <v>196</v>
      </c>
    </row>
    <row r="15" spans="1:8" s="52" customFormat="1" ht="20.100000000000001" customHeight="1" x14ac:dyDescent="0.25">
      <c r="A15" s="51">
        <f>IF(B14&gt;"",MAX(A$4:A14)+1,"")</f>
        <v>1993</v>
      </c>
      <c r="B15" s="54" t="s">
        <v>474</v>
      </c>
      <c r="C15" s="55" t="s">
        <v>196</v>
      </c>
    </row>
    <row r="16" spans="1:8" s="52" customFormat="1" ht="20.100000000000001" customHeight="1" x14ac:dyDescent="0.25">
      <c r="A16" s="51">
        <f>IF(B15&gt;"",MAX(A$4:A15)+1,"")</f>
        <v>1994</v>
      </c>
      <c r="B16" s="54" t="s">
        <v>853</v>
      </c>
      <c r="C16" s="52" t="s">
        <v>196</v>
      </c>
    </row>
    <row r="17" spans="1:4" s="52" customFormat="1" ht="20.100000000000001" customHeight="1" x14ac:dyDescent="0.25">
      <c r="A17" s="51">
        <f>IF(B16&gt;"",MAX(A$4:A16)+1,"")</f>
        <v>1995</v>
      </c>
      <c r="B17" s="54" t="s">
        <v>854</v>
      </c>
      <c r="C17" s="55" t="s">
        <v>178</v>
      </c>
    </row>
    <row r="18" spans="1:4" s="52" customFormat="1" ht="20.100000000000001" customHeight="1" x14ac:dyDescent="0.25">
      <c r="A18" s="51">
        <f>IF(B17&gt;"",MAX(A$4:A17)+1,"")</f>
        <v>1996</v>
      </c>
      <c r="B18" s="54" t="s">
        <v>855</v>
      </c>
      <c r="C18" s="55" t="s">
        <v>263</v>
      </c>
    </row>
    <row r="19" spans="1:4" s="52" customFormat="1" ht="20.100000000000001" customHeight="1" x14ac:dyDescent="0.25">
      <c r="A19" s="51">
        <f>IF(B18&gt;"",MAX(A$4:A18)+1,"")</f>
        <v>1997</v>
      </c>
      <c r="B19" s="54" t="s">
        <v>856</v>
      </c>
      <c r="C19" s="55" t="s">
        <v>186</v>
      </c>
    </row>
    <row r="20" spans="1:4" s="52" customFormat="1" ht="20.100000000000001" customHeight="1" x14ac:dyDescent="0.25">
      <c r="A20" s="51">
        <f>IF(B19&gt;"",MAX(A$4:A19)+1,"")</f>
        <v>1998</v>
      </c>
      <c r="B20" s="54" t="s">
        <v>857</v>
      </c>
      <c r="C20" s="55" t="s">
        <v>184</v>
      </c>
    </row>
    <row r="21" spans="1:4" s="52" customFormat="1" ht="20.100000000000001" customHeight="1" x14ac:dyDescent="0.25">
      <c r="A21" s="51">
        <f>IF(B20&gt;"",MAX(A$4:A20)+1,"")</f>
        <v>1999</v>
      </c>
      <c r="B21" s="54" t="s">
        <v>858</v>
      </c>
      <c r="C21" s="55" t="s">
        <v>192</v>
      </c>
    </row>
    <row r="22" spans="1:4" s="52" customFormat="1" ht="20.100000000000001" customHeight="1" x14ac:dyDescent="0.25">
      <c r="A22" s="51">
        <f>IF(B21&gt;"",MAX(A$4:A21)+1,"")</f>
        <v>2000</v>
      </c>
      <c r="B22" s="195" t="s">
        <v>415</v>
      </c>
      <c r="C22" s="55"/>
    </row>
    <row r="23" spans="1:4" s="52" customFormat="1" ht="20.100000000000001" customHeight="1" x14ac:dyDescent="0.25">
      <c r="A23" s="51">
        <v>2001</v>
      </c>
      <c r="B23" s="54" t="s">
        <v>859</v>
      </c>
      <c r="C23" s="55" t="s">
        <v>196</v>
      </c>
      <c r="D23" s="55"/>
    </row>
    <row r="24" spans="1:4" s="52" customFormat="1" ht="20.100000000000001" customHeight="1" x14ac:dyDescent="0.25">
      <c r="A24" s="51"/>
      <c r="B24" s="54" t="s">
        <v>860</v>
      </c>
      <c r="C24" s="55" t="s">
        <v>196</v>
      </c>
      <c r="D24" s="55"/>
    </row>
    <row r="25" spans="1:4" s="52" customFormat="1" ht="20.100000000000001" customHeight="1" x14ac:dyDescent="0.25">
      <c r="A25" s="51">
        <f>IF(B24&gt;"",MAX(A$4:A24)+1,"")</f>
        <v>2002</v>
      </c>
      <c r="B25" s="54" t="s">
        <v>662</v>
      </c>
      <c r="C25" s="55" t="s">
        <v>186</v>
      </c>
      <c r="D25" s="55"/>
    </row>
    <row r="26" spans="1:4" s="52" customFormat="1" ht="20.100000000000001" customHeight="1" x14ac:dyDescent="0.25">
      <c r="A26" s="51"/>
      <c r="B26" s="54" t="s">
        <v>861</v>
      </c>
      <c r="C26" s="55" t="s">
        <v>172</v>
      </c>
    </row>
    <row r="27" spans="1:4" s="52" customFormat="1" ht="20.100000000000001" customHeight="1" x14ac:dyDescent="0.25">
      <c r="A27" s="51">
        <f>IF(B26&gt;"",MAX(A$4:A26)+1,"")</f>
        <v>2003</v>
      </c>
      <c r="B27" s="54" t="s">
        <v>862</v>
      </c>
      <c r="C27" s="55" t="s">
        <v>186</v>
      </c>
    </row>
    <row r="28" spans="1:4" s="52" customFormat="1" ht="20.100000000000001" customHeight="1" x14ac:dyDescent="0.25">
      <c r="A28" s="51"/>
      <c r="B28" s="54" t="s">
        <v>863</v>
      </c>
      <c r="C28" s="55" t="s">
        <v>192</v>
      </c>
    </row>
    <row r="29" spans="1:4" s="52" customFormat="1" ht="20.100000000000001" customHeight="1" x14ac:dyDescent="0.25">
      <c r="A29" s="51">
        <f>IF(B28&gt;"",MAX(A$4:A28)+1,"")</f>
        <v>2004</v>
      </c>
      <c r="B29" s="54" t="s">
        <v>864</v>
      </c>
      <c r="C29" s="195" t="s">
        <v>415</v>
      </c>
    </row>
    <row r="30" spans="1:4" s="52" customFormat="1" ht="20.100000000000001" customHeight="1" x14ac:dyDescent="0.25">
      <c r="A30" s="51"/>
      <c r="B30" s="54" t="s">
        <v>865</v>
      </c>
      <c r="C30" s="195" t="s">
        <v>415</v>
      </c>
    </row>
    <row r="31" spans="1:4" s="52" customFormat="1" ht="20.100000000000001" customHeight="1" x14ac:dyDescent="0.25">
      <c r="A31" s="51">
        <f>IF(B30&gt;"",MAX(A$4:A30)+1,"")</f>
        <v>2005</v>
      </c>
      <c r="B31" s="54" t="s">
        <v>866</v>
      </c>
      <c r="C31" s="195" t="s">
        <v>415</v>
      </c>
    </row>
    <row r="32" spans="1:4" s="52" customFormat="1" ht="20.100000000000001" customHeight="1" x14ac:dyDescent="0.25">
      <c r="A32" s="51"/>
      <c r="B32" s="54" t="s">
        <v>867</v>
      </c>
      <c r="C32" s="195" t="s">
        <v>415</v>
      </c>
    </row>
    <row r="33" spans="1:4" s="52" customFormat="1" ht="20.100000000000001" customHeight="1" x14ac:dyDescent="0.25">
      <c r="A33" s="51">
        <f>IF(B32&gt;"",MAX(A$4:A32)+1,"")</f>
        <v>2006</v>
      </c>
      <c r="B33" s="54" t="s">
        <v>868</v>
      </c>
      <c r="C33" s="195" t="s">
        <v>415</v>
      </c>
    </row>
    <row r="34" spans="1:4" s="52" customFormat="1" ht="20.100000000000001" customHeight="1" x14ac:dyDescent="0.25">
      <c r="A34" s="51"/>
      <c r="B34" s="54" t="s">
        <v>869</v>
      </c>
      <c r="C34" s="195" t="s">
        <v>415</v>
      </c>
    </row>
    <row r="35" spans="1:4" s="52" customFormat="1" ht="20.100000000000001" customHeight="1" x14ac:dyDescent="0.25">
      <c r="A35" s="51">
        <f>IF(B34&gt;"",MAX(A$4:A34)+1,"")</f>
        <v>2007</v>
      </c>
      <c r="B35" s="54" t="s">
        <v>868</v>
      </c>
      <c r="C35" s="195" t="s">
        <v>415</v>
      </c>
    </row>
    <row r="36" spans="1:4" s="52" customFormat="1" ht="20.100000000000001" customHeight="1" x14ac:dyDescent="0.25">
      <c r="A36" s="51"/>
      <c r="B36" s="54" t="s">
        <v>869</v>
      </c>
      <c r="C36" s="195" t="s">
        <v>415</v>
      </c>
    </row>
    <row r="37" spans="1:4" s="52" customFormat="1" ht="20.100000000000001" customHeight="1" x14ac:dyDescent="0.25">
      <c r="A37" s="51">
        <f>IF(B36&gt;"",MAX(A$4:A36)+1,"")</f>
        <v>2008</v>
      </c>
      <c r="B37" s="54" t="s">
        <v>870</v>
      </c>
      <c r="C37" s="195" t="s">
        <v>415</v>
      </c>
    </row>
    <row r="38" spans="1:4" s="52" customFormat="1" ht="20.100000000000001" customHeight="1" x14ac:dyDescent="0.25">
      <c r="A38" s="51"/>
      <c r="B38" s="54" t="s">
        <v>871</v>
      </c>
      <c r="C38" s="195" t="s">
        <v>415</v>
      </c>
    </row>
    <row r="39" spans="1:4" s="52" customFormat="1" ht="20.100000000000001" customHeight="1" x14ac:dyDescent="0.25">
      <c r="A39" s="51">
        <f>IF(B38&gt;"",MAX(A$4:A38)+1,"")</f>
        <v>2009</v>
      </c>
      <c r="B39" s="54" t="s">
        <v>872</v>
      </c>
      <c r="C39" s="195" t="s">
        <v>415</v>
      </c>
    </row>
    <row r="40" spans="1:4" s="52" customFormat="1" ht="20.100000000000001" customHeight="1" x14ac:dyDescent="0.25">
      <c r="A40" s="51"/>
      <c r="B40" s="54" t="s">
        <v>575</v>
      </c>
      <c r="C40" s="195" t="s">
        <v>415</v>
      </c>
    </row>
    <row r="41" spans="1:4" s="52" customFormat="1" ht="20.100000000000001" customHeight="1" x14ac:dyDescent="0.25">
      <c r="A41" s="51">
        <f>IF(B40&gt;"",MAX(A$4:A40)+1,"")</f>
        <v>2010</v>
      </c>
      <c r="B41" s="54" t="s">
        <v>482</v>
      </c>
      <c r="C41" s="195" t="s">
        <v>415</v>
      </c>
    </row>
    <row r="42" spans="1:4" s="52" customFormat="1" ht="20.100000000000001" customHeight="1" x14ac:dyDescent="0.25">
      <c r="A42" s="51"/>
      <c r="B42" s="54" t="s">
        <v>578</v>
      </c>
      <c r="C42" s="195" t="s">
        <v>415</v>
      </c>
    </row>
    <row r="43" spans="1:4" s="52" customFormat="1" ht="20.100000000000001" customHeight="1" x14ac:dyDescent="0.25">
      <c r="A43" s="51"/>
      <c r="B43" s="317" t="s">
        <v>619</v>
      </c>
      <c r="C43" s="317"/>
    </row>
    <row r="44" spans="1:4" s="52" customFormat="1" ht="20.100000000000001" customHeight="1" x14ac:dyDescent="0.25">
      <c r="A44" s="51"/>
      <c r="B44" s="54"/>
      <c r="C44" s="55"/>
    </row>
    <row r="45" spans="1:4" s="52" customFormat="1" ht="20.100000000000001" customHeight="1" x14ac:dyDescent="0.25">
      <c r="A45" s="51" t="str">
        <f>IF(B44&gt;"",MAX(A$4:A44)+1,"")</f>
        <v/>
      </c>
      <c r="B45" s="54"/>
      <c r="C45" s="55"/>
    </row>
    <row r="46" spans="1:4" s="52" customFormat="1" ht="20.100000000000001" customHeight="1" x14ac:dyDescent="0.25">
      <c r="A46" s="51" t="str">
        <f>IF(B45&gt;"",MAX(A$4:A45)+1,"")</f>
        <v/>
      </c>
      <c r="B46" s="54"/>
      <c r="C46" s="55"/>
    </row>
    <row r="47" spans="1:4" s="52" customFormat="1" ht="20.100000000000001" customHeight="1" x14ac:dyDescent="0.25">
      <c r="A47" s="51" t="str">
        <f>IF(B46&gt;"",MAX(A$4:A46)+1,"")</f>
        <v/>
      </c>
      <c r="B47" s="54"/>
      <c r="C47" s="55"/>
    </row>
    <row r="48" spans="1:4" s="52" customFormat="1" ht="20.100000000000001" customHeight="1" x14ac:dyDescent="0.25">
      <c r="A48" s="51" t="str">
        <f>IF(B47&gt;"",MAX(A$4:A47)+1,"")</f>
        <v/>
      </c>
      <c r="B48" s="55"/>
      <c r="C48" s="55"/>
      <c r="D48" s="55"/>
    </row>
    <row r="49" spans="1:4" s="52" customFormat="1" ht="20.100000000000001" customHeight="1" x14ac:dyDescent="0.25">
      <c r="A49" s="51"/>
      <c r="B49" s="55"/>
      <c r="C49" s="55"/>
      <c r="D49" s="55"/>
    </row>
    <row r="50" spans="1:4" s="52" customFormat="1" ht="20.100000000000001" customHeight="1" x14ac:dyDescent="0.25">
      <c r="A50" s="51" t="str">
        <f>IF(B49&gt;"",MAX(A$4:A49)+1,"")</f>
        <v/>
      </c>
      <c r="B50" s="55"/>
      <c r="C50" s="55"/>
      <c r="D50" s="55"/>
    </row>
    <row r="51" spans="1:4" s="52" customFormat="1" ht="20.100000000000001" customHeight="1" x14ac:dyDescent="0.25">
      <c r="A51" s="51" t="str">
        <f>IF(B50&gt;"",MAX(A$4:A50)+1,"")</f>
        <v/>
      </c>
      <c r="B51" s="55"/>
      <c r="C51" s="55"/>
      <c r="D51" s="55"/>
    </row>
    <row r="52" spans="1:4" s="52" customFormat="1" ht="20.100000000000001" customHeight="1" x14ac:dyDescent="0.25">
      <c r="A52" s="51" t="str">
        <f>IF(B51&gt;"",MAX(A$4:A51)+1,"")</f>
        <v/>
      </c>
      <c r="B52" s="55"/>
      <c r="C52" s="55"/>
      <c r="D52" s="55"/>
    </row>
    <row r="53" spans="1:4" s="52" customFormat="1" ht="20.100000000000001" customHeight="1" x14ac:dyDescent="0.25">
      <c r="A53" s="51" t="str">
        <f>IF(B52&gt;"",MAX(A$4:A52)+1,"")</f>
        <v/>
      </c>
      <c r="B53" s="55"/>
      <c r="C53" s="55"/>
      <c r="D53" s="55"/>
    </row>
    <row r="54" spans="1:4" s="52" customFormat="1" ht="20.100000000000001" customHeight="1" x14ac:dyDescent="0.25">
      <c r="A54" s="51" t="str">
        <f>IF(B53&gt;"",MAX(A$4:A53)+1,"")</f>
        <v/>
      </c>
      <c r="B54" s="55"/>
      <c r="C54" s="55"/>
      <c r="D54" s="55"/>
    </row>
    <row r="55" spans="1:4" s="52" customFormat="1" ht="20.100000000000001" customHeight="1" x14ac:dyDescent="0.25">
      <c r="A55" s="51" t="str">
        <f>IF(B54&gt;"",MAX(A$4:A54)+1,"")</f>
        <v/>
      </c>
      <c r="B55" s="55"/>
      <c r="C55" s="55"/>
      <c r="D55" s="55"/>
    </row>
    <row r="56" spans="1:4" s="52" customFormat="1" ht="20.100000000000001" customHeight="1" x14ac:dyDescent="0.25">
      <c r="A56" s="51" t="str">
        <f>IF(B55&gt;"",MAX(A$4:A55)+1,"")</f>
        <v/>
      </c>
      <c r="B56" s="55"/>
      <c r="C56" s="55"/>
      <c r="D56" s="55"/>
    </row>
    <row r="57" spans="1:4" s="52" customFormat="1" ht="20.100000000000001" customHeight="1" x14ac:dyDescent="0.25">
      <c r="A57" s="51" t="str">
        <f>IF(B56&gt;"",MAX(A$4:A56)+1,"")</f>
        <v/>
      </c>
      <c r="B57" s="55"/>
      <c r="C57" s="55"/>
      <c r="D57" s="55"/>
    </row>
    <row r="58" spans="1:4" s="52" customFormat="1" ht="20.100000000000001" customHeight="1" x14ac:dyDescent="0.25">
      <c r="A58" s="51" t="str">
        <f>IF(B57&gt;"",MAX(A$4:A57)+1,"")</f>
        <v/>
      </c>
      <c r="B58" s="55"/>
      <c r="C58" s="55"/>
      <c r="D58" s="55"/>
    </row>
    <row r="59" spans="1:4" s="52" customFormat="1" ht="20.100000000000001" customHeight="1" x14ac:dyDescent="0.25">
      <c r="A59" s="51" t="str">
        <f>IF(B58&gt;"",MAX(A$4:A58)+1,"")</f>
        <v/>
      </c>
      <c r="B59" s="55"/>
      <c r="C59" s="55"/>
      <c r="D59" s="55"/>
    </row>
    <row r="60" spans="1:4" s="52" customFormat="1" ht="20.100000000000001" customHeight="1" x14ac:dyDescent="0.25">
      <c r="A60" s="51" t="str">
        <f>IF(B59&gt;"",MAX(A$4:A59)+1,"")</f>
        <v/>
      </c>
      <c r="B60" s="55"/>
      <c r="C60" s="55"/>
      <c r="D60" s="55"/>
    </row>
    <row r="61" spans="1:4" s="52" customFormat="1" ht="20.100000000000001" customHeight="1" x14ac:dyDescent="0.25">
      <c r="A61" s="51" t="str">
        <f>IF(B60&gt;"",MAX(A$4:A60)+1,"")</f>
        <v/>
      </c>
      <c r="B61" s="55"/>
      <c r="C61" s="55"/>
      <c r="D61" s="55"/>
    </row>
    <row r="62" spans="1:4" s="52" customFormat="1" ht="20.100000000000001" customHeight="1" x14ac:dyDescent="0.25">
      <c r="A62" s="51" t="str">
        <f>IF(B61&gt;"",MAX(A$4:A61)+1,"")</f>
        <v/>
      </c>
      <c r="B62" s="55"/>
      <c r="C62" s="55"/>
      <c r="D62" s="55"/>
    </row>
    <row r="63" spans="1:4" s="52" customFormat="1" ht="20.100000000000001" customHeight="1" x14ac:dyDescent="0.25">
      <c r="A63" s="51" t="str">
        <f>IF(B62&gt;"",MAX(A$4:A62)+1,"")</f>
        <v/>
      </c>
      <c r="B63" s="55"/>
      <c r="C63" s="55"/>
      <c r="D63" s="55"/>
    </row>
    <row r="64" spans="1:4" s="52" customFormat="1" ht="20.100000000000001" customHeight="1" x14ac:dyDescent="0.25">
      <c r="A64" s="51" t="str">
        <f>IF(B63&gt;"",MAX(A$4:A63)+1,"")</f>
        <v/>
      </c>
      <c r="B64" s="55"/>
      <c r="C64" s="55"/>
      <c r="D64" s="55"/>
    </row>
    <row r="65" spans="1:4" s="52" customFormat="1" ht="20.100000000000001" customHeight="1" x14ac:dyDescent="0.25">
      <c r="A65" s="51" t="str">
        <f>IF(B64&gt;"",MAX(A$4:A64)+1,"")</f>
        <v/>
      </c>
      <c r="B65" s="55"/>
      <c r="C65" s="55"/>
      <c r="D65" s="55"/>
    </row>
    <row r="66" spans="1:4" s="52" customFormat="1" ht="20.100000000000001" customHeight="1" x14ac:dyDescent="0.25">
      <c r="A66" s="51" t="str">
        <f>IF(B65&gt;"",MAX(A$4:A65)+1,"")</f>
        <v/>
      </c>
      <c r="B66" s="55"/>
      <c r="C66" s="55"/>
      <c r="D66" s="55"/>
    </row>
    <row r="67" spans="1:4" s="52" customFormat="1" ht="20.100000000000001" customHeight="1" x14ac:dyDescent="0.25">
      <c r="A67" s="51"/>
      <c r="B67" s="54" t="str">
        <f>_xlfn.IFS(A67&gt;0,VLOOKUP(A67,'Men''s Premier League'!A:D,6,FALSE),A67="","")</f>
        <v/>
      </c>
      <c r="C67" s="55"/>
    </row>
    <row r="68" spans="1:4" s="52" customFormat="1" ht="20.100000000000001" customHeight="1" x14ac:dyDescent="0.25">
      <c r="A68" s="51"/>
      <c r="B68" s="54" t="str">
        <f>_xlfn.IFS(A68&gt;0,VLOOKUP(A68,'Men''s Premier League'!A:D,6,FALSE),A68="","")</f>
        <v/>
      </c>
      <c r="C68" s="55"/>
    </row>
    <row r="69" spans="1:4" s="52" customFormat="1" ht="20.100000000000001" customHeight="1" x14ac:dyDescent="0.25">
      <c r="A69" s="51"/>
      <c r="B69" s="54" t="str">
        <f>_xlfn.IFS(A69&gt;0,VLOOKUP(A69,'Men''s Premier League'!A:D,6,FALSE),A69="","")</f>
        <v/>
      </c>
      <c r="C69" s="55"/>
    </row>
    <row r="70" spans="1:4" s="52" customFormat="1" ht="20.100000000000001" customHeight="1" x14ac:dyDescent="0.25">
      <c r="A70" s="51"/>
      <c r="B70" s="54" t="str">
        <f>_xlfn.IFS(A70&gt;0,VLOOKUP(A70,'Men''s Premier League'!A:D,6,FALSE),A70="","")</f>
        <v/>
      </c>
      <c r="C70" s="55"/>
    </row>
    <row r="71" spans="1:4" s="52" customFormat="1" ht="20.100000000000001" customHeight="1" x14ac:dyDescent="0.25">
      <c r="A71" s="51"/>
      <c r="B71" s="54" t="str">
        <f>_xlfn.IFS(A71&gt;0,VLOOKUP(A71,'Men''s Premier League'!A:D,6,FALSE),A71="","")</f>
        <v/>
      </c>
      <c r="C71" s="55"/>
    </row>
    <row r="72" spans="1:4" s="52" customFormat="1" ht="20.100000000000001" customHeight="1" x14ac:dyDescent="0.25">
      <c r="A72" s="51"/>
      <c r="B72" s="54" t="str">
        <f>_xlfn.IFS(A72&gt;0,VLOOKUP(A72,'Men''s Premier League'!A:D,6,FALSE),A72="","")</f>
        <v/>
      </c>
      <c r="C72" s="55"/>
    </row>
    <row r="73" spans="1:4" s="52" customFormat="1" ht="20.100000000000001" customHeight="1" x14ac:dyDescent="0.25">
      <c r="A73" s="51"/>
      <c r="B73" s="54" t="str">
        <f>_xlfn.IFS(A73&gt;0,VLOOKUP(A73,'Men''s Premier League'!A:D,6,FALSE),A73="","")</f>
        <v/>
      </c>
      <c r="C73" s="55"/>
    </row>
    <row r="74" spans="1:4" s="52" customFormat="1" ht="20.100000000000001" customHeight="1" x14ac:dyDescent="0.25">
      <c r="A74" s="51"/>
      <c r="B74" s="54" t="str">
        <f>_xlfn.IFS(A74&gt;0,VLOOKUP(A74,'Men''s Premier League'!A:D,6,FALSE),A74="","")</f>
        <v/>
      </c>
      <c r="C74" s="55"/>
    </row>
    <row r="75" spans="1:4" s="52" customFormat="1" ht="20.100000000000001" customHeight="1" x14ac:dyDescent="0.25">
      <c r="A75" s="51"/>
      <c r="B75" s="54" t="str">
        <f>_xlfn.IFS(A75&gt;0,VLOOKUP(A75,'Men''s Premier League'!A:D,6,FALSE),A75="","")</f>
        <v/>
      </c>
      <c r="C75" s="55"/>
    </row>
    <row r="76" spans="1:4" s="52" customFormat="1" ht="20.100000000000001" customHeight="1" x14ac:dyDescent="0.25">
      <c r="A76" s="51"/>
      <c r="B76" s="54" t="str">
        <f>_xlfn.IFS(A76&gt;0,VLOOKUP(A76,'Men''s Premier League'!A:D,6,FALSE),A76="","")</f>
        <v/>
      </c>
      <c r="C76" s="55"/>
    </row>
    <row r="77" spans="1:4" s="52" customFormat="1" ht="20.100000000000001" customHeight="1" x14ac:dyDescent="0.25">
      <c r="A77" s="51"/>
      <c r="B77" s="54" t="str">
        <f>_xlfn.IFS(A77&gt;0,VLOOKUP(A77,'Men''s Premier League'!A:D,6,FALSE),A77="","")</f>
        <v/>
      </c>
      <c r="C77" s="55"/>
    </row>
    <row r="78" spans="1:4" s="52" customFormat="1" ht="20.100000000000001" customHeight="1" x14ac:dyDescent="0.25">
      <c r="A78" s="51"/>
      <c r="B78" s="54" t="str">
        <f>_xlfn.IFS(A78&gt;0,VLOOKUP(A78,'Men''s Premier League'!A:D,6,FALSE),A78="","")</f>
        <v/>
      </c>
      <c r="C78" s="55"/>
    </row>
    <row r="79" spans="1:4" s="52" customFormat="1" ht="20.100000000000001" customHeight="1" x14ac:dyDescent="0.25">
      <c r="A79" s="51"/>
      <c r="B79" s="54" t="str">
        <f>_xlfn.IFS(A79&gt;0,VLOOKUP(A79,'Men''s Premier League'!A:D,6,FALSE),A79="","")</f>
        <v/>
      </c>
      <c r="C79" s="55"/>
    </row>
    <row r="80" spans="1:4" s="52" customFormat="1" ht="20.100000000000001" customHeight="1" x14ac:dyDescent="0.25">
      <c r="A80" s="51"/>
      <c r="B80" s="54" t="str">
        <f>_xlfn.IFS(A80&gt;0,VLOOKUP(A80,'Men''s Premier League'!A:D,6,FALSE),A80="","")</f>
        <v/>
      </c>
      <c r="C80" s="55"/>
    </row>
    <row r="81" spans="1:3" s="52" customFormat="1" ht="20.100000000000001" customHeight="1" x14ac:dyDescent="0.25">
      <c r="A81" s="51"/>
      <c r="B81" s="54" t="str">
        <f>_xlfn.IFS(A81&gt;0,VLOOKUP(A81,'Men''s Premier League'!A:D,6,FALSE),A81="","")</f>
        <v/>
      </c>
      <c r="C81" s="55"/>
    </row>
    <row r="82" spans="1:3" s="52" customFormat="1" ht="20.100000000000001" customHeight="1" x14ac:dyDescent="0.25">
      <c r="A82" s="51"/>
      <c r="B82" s="54" t="str">
        <f>_xlfn.IFS(A82&gt;0,VLOOKUP(A82,'Men''s Premier League'!A:D,6,FALSE),A82="","")</f>
        <v/>
      </c>
      <c r="C82" s="55"/>
    </row>
    <row r="83" spans="1:3" s="52" customFormat="1" ht="20.100000000000001" customHeight="1" x14ac:dyDescent="0.25">
      <c r="A83" s="51"/>
      <c r="B83" s="54" t="str">
        <f>_xlfn.IFS(A83&gt;0,VLOOKUP(A83,'Men''s Premier League'!A:D,6,FALSE),A83="","")</f>
        <v/>
      </c>
      <c r="C83" s="55"/>
    </row>
    <row r="84" spans="1:3" s="52" customFormat="1" ht="20.100000000000001" customHeight="1" x14ac:dyDescent="0.25">
      <c r="A84" s="51"/>
      <c r="B84" s="54" t="str">
        <f>_xlfn.IFS(A84&gt;0,VLOOKUP(A84,'Men''s Premier League'!A:D,6,FALSE),A84="","")</f>
        <v/>
      </c>
      <c r="C84" s="55"/>
    </row>
    <row r="85" spans="1:3" s="52" customFormat="1" ht="20.100000000000001" customHeight="1" x14ac:dyDescent="0.25">
      <c r="A85" s="51"/>
      <c r="B85" s="54" t="str">
        <f>_xlfn.IFS(A85&gt;0,VLOOKUP(A85,'Men''s Premier League'!A:D,6,FALSE),A85="","")</f>
        <v/>
      </c>
      <c r="C85" s="55"/>
    </row>
    <row r="86" spans="1:3" s="52" customFormat="1" ht="20.100000000000001" customHeight="1" x14ac:dyDescent="0.25">
      <c r="A86" s="51"/>
      <c r="B86" s="54" t="str">
        <f>_xlfn.IFS(A86&gt;0,VLOOKUP(A86,'Men''s Premier League'!A:D,6,FALSE),A86="","")</f>
        <v/>
      </c>
      <c r="C86" s="55"/>
    </row>
    <row r="87" spans="1:3" s="52" customFormat="1" ht="20.100000000000001" customHeight="1" x14ac:dyDescent="0.25">
      <c r="A87" s="51"/>
      <c r="B87" s="54" t="str">
        <f>_xlfn.IFS(A87&gt;0,VLOOKUP(A87,'Men''s Premier League'!A:D,6,FALSE),A87="","")</f>
        <v/>
      </c>
      <c r="C87" s="55"/>
    </row>
    <row r="88" spans="1:3" s="52" customFormat="1" ht="20.100000000000001" customHeight="1" x14ac:dyDescent="0.25">
      <c r="A88" s="51"/>
      <c r="B88" s="54" t="str">
        <f>_xlfn.IFS(A88&gt;0,VLOOKUP(A88,'Men''s Premier League'!A:D,6,FALSE),A88="","")</f>
        <v/>
      </c>
      <c r="C88" s="55"/>
    </row>
    <row r="89" spans="1:3" s="52" customFormat="1" ht="20.100000000000001" customHeight="1" x14ac:dyDescent="0.25">
      <c r="A89" s="51"/>
      <c r="B89" s="54" t="str">
        <f>_xlfn.IFS(A89&gt;0,VLOOKUP(A89,'Men''s Premier League'!A:D,6,FALSE),A89="","")</f>
        <v/>
      </c>
      <c r="C89" s="55"/>
    </row>
    <row r="90" spans="1:3" s="52" customFormat="1" ht="20.100000000000001" customHeight="1" x14ac:dyDescent="0.25">
      <c r="A90" s="51"/>
      <c r="B90" s="54" t="str">
        <f>_xlfn.IFS(A90&gt;0,VLOOKUP(A90,'Men''s Premier League'!A:D,6,FALSE),A90="","")</f>
        <v/>
      </c>
      <c r="C90" s="55"/>
    </row>
    <row r="91" spans="1:3" s="52" customFormat="1" ht="20.100000000000001" customHeight="1" x14ac:dyDescent="0.25">
      <c r="A91" s="51"/>
      <c r="B91" s="54" t="str">
        <f>_xlfn.IFS(A91&gt;0,VLOOKUP(A91,'Men''s Premier League'!A:D,6,FALSE),A91="","")</f>
        <v/>
      </c>
      <c r="C91" s="55"/>
    </row>
    <row r="92" spans="1:3" s="52" customFormat="1" ht="20.100000000000001" customHeight="1" x14ac:dyDescent="0.25">
      <c r="A92" s="51"/>
      <c r="B92" s="54" t="str">
        <f>_xlfn.IFS(A92&gt;0,VLOOKUP(A92,'Men''s Premier League'!A:D,6,FALSE),A92="","")</f>
        <v/>
      </c>
      <c r="C92" s="55"/>
    </row>
    <row r="93" spans="1:3" s="52" customFormat="1" ht="20.100000000000001" customHeight="1" x14ac:dyDescent="0.25">
      <c r="A93" s="51"/>
      <c r="B93" s="54" t="str">
        <f>_xlfn.IFS(A93&gt;0,VLOOKUP(A93,'Men''s Premier League'!A:D,6,FALSE),A93="","")</f>
        <v/>
      </c>
      <c r="C93" s="55"/>
    </row>
    <row r="94" spans="1:3" s="52" customFormat="1" ht="20.100000000000001" customHeight="1" x14ac:dyDescent="0.25">
      <c r="A94" s="51"/>
      <c r="B94" s="54" t="str">
        <f>_xlfn.IFS(A94&gt;0,VLOOKUP(A94,'Men''s Premier League'!A:D,6,FALSE),A94="","")</f>
        <v/>
      </c>
      <c r="C94" s="55"/>
    </row>
    <row r="95" spans="1:3" x14ac:dyDescent="0.3">
      <c r="B95" s="54" t="str">
        <f>_xlfn.IFS(A95&gt;0,VLOOKUP(A95,'Men''s Premier League'!A:D,6,FALSE),A95="","")</f>
        <v/>
      </c>
    </row>
    <row r="96" spans="1:3" x14ac:dyDescent="0.3">
      <c r="B96" s="54" t="str">
        <f>_xlfn.IFS(A96&gt;0,VLOOKUP(A96,'Men''s Premier League'!A:D,6,FALSE),A96="","")</f>
        <v/>
      </c>
    </row>
    <row r="97" spans="2:2" x14ac:dyDescent="0.3">
      <c r="B97" s="54" t="str">
        <f>_xlfn.IFS(A97&gt;0,VLOOKUP(A97,'Men''s Premier League'!A:D,6,FALSE),A97="","")</f>
        <v/>
      </c>
    </row>
    <row r="98" spans="2:2" x14ac:dyDescent="0.3">
      <c r="B98" s="54" t="str">
        <f>_xlfn.IFS(A98&gt;0,VLOOKUP(A98,'Men''s Premier League'!A:D,6,FALSE),A98="","")</f>
        <v/>
      </c>
    </row>
    <row r="99" spans="2:2" x14ac:dyDescent="0.3">
      <c r="B99" s="54" t="str">
        <f>_xlfn.IFS(A99&gt;0,VLOOKUP(A99,'Men''s Premier League'!A:D,6,FALSE),A99="","")</f>
        <v/>
      </c>
    </row>
    <row r="100" spans="2:2" x14ac:dyDescent="0.3">
      <c r="B100" s="54" t="str">
        <f>_xlfn.IFS(A100&gt;0,VLOOKUP(A100,'Men''s Premier League'!A:D,6,FALSE),A100="","")</f>
        <v/>
      </c>
    </row>
    <row r="101" spans="2:2" x14ac:dyDescent="0.3">
      <c r="B101" s="54" t="str">
        <f>_xlfn.IFS(A101&gt;0,VLOOKUP(A101,'Men''s Premier League'!A:D,6,FALSE),A101="","")</f>
        <v/>
      </c>
    </row>
    <row r="102" spans="2:2" x14ac:dyDescent="0.3">
      <c r="B102" s="54" t="str">
        <f>_xlfn.IFS(A102&gt;0,VLOOKUP(A102,'Men''s Premier League'!A:D,6,FALSE),A102="","")</f>
        <v/>
      </c>
    </row>
    <row r="103" spans="2:2" x14ac:dyDescent="0.3">
      <c r="B103" s="54" t="str">
        <f>_xlfn.IFS(A103&gt;0,VLOOKUP(A103,'Men''s Premier League'!A:D,6,FALSE),A103="","")</f>
        <v/>
      </c>
    </row>
  </sheetData>
  <mergeCells count="2">
    <mergeCell ref="B4:D4"/>
    <mergeCell ref="B43:C43"/>
  </mergeCells>
  <hyperlinks>
    <hyperlink ref="C1" location="'Competitions Dashboard'!A1" display=" COMPETITIONS DASHBOARD" xr:uid="{35268A3E-B161-45E3-A47C-86F33AFEA2E2}"/>
    <hyperlink ref="D1" location="'Statistics Overview'!A1" display="STATISTICS OVERVIEW" xr:uid="{E10BE7BE-E39C-4746-811F-E68BD3976E97}"/>
  </hyperlinks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3C2C6-CC85-43FA-8895-5099B4BED157}">
  <sheetPr>
    <pageSetUpPr fitToPage="1"/>
  </sheetPr>
  <dimension ref="A1:H101"/>
  <sheetViews>
    <sheetView showGridLines="0" zoomScaleNormal="100" workbookViewId="0">
      <selection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x14ac:dyDescent="0.3">
      <c r="A3" s="51"/>
      <c r="B3" s="131"/>
      <c r="C3" s="47"/>
      <c r="D3" s="47"/>
      <c r="E3" s="48"/>
      <c r="F3" s="48"/>
      <c r="G3" s="48"/>
      <c r="H3" s="48"/>
    </row>
    <row r="4" spans="1:8" ht="45" customHeight="1" x14ac:dyDescent="0.3">
      <c r="A4" s="49"/>
      <c r="B4" s="314" t="s">
        <v>610</v>
      </c>
      <c r="C4" s="315"/>
      <c r="D4" s="315"/>
      <c r="E4" s="89"/>
      <c r="F4" s="89"/>
      <c r="G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422</v>
      </c>
      <c r="C6" s="94" t="s">
        <v>426</v>
      </c>
      <c r="D6" s="50"/>
      <c r="E6" s="50"/>
      <c r="F6" s="50"/>
      <c r="G6" s="50"/>
    </row>
    <row r="7" spans="1:8" ht="20.100000000000001" customHeight="1" x14ac:dyDescent="0.3">
      <c r="A7" s="51">
        <v>2004</v>
      </c>
      <c r="B7" s="54" t="s">
        <v>611</v>
      </c>
      <c r="C7" s="55" t="s">
        <v>184</v>
      </c>
    </row>
    <row r="8" spans="1:8" s="52" customFormat="1" ht="20.100000000000001" customHeight="1" x14ac:dyDescent="0.25">
      <c r="A8" s="51"/>
      <c r="B8" s="54" t="s">
        <v>612</v>
      </c>
      <c r="C8" s="195" t="s">
        <v>415</v>
      </c>
    </row>
    <row r="9" spans="1:8" s="52" customFormat="1" ht="20.100000000000001" customHeight="1" x14ac:dyDescent="0.25">
      <c r="A9" s="51">
        <f>IF(B8&gt;"",MAX(A$4:A8)+1,"")</f>
        <v>2005</v>
      </c>
      <c r="B9" s="54" t="s">
        <v>613</v>
      </c>
      <c r="C9" s="55" t="s">
        <v>184</v>
      </c>
    </row>
    <row r="10" spans="1:8" s="52" customFormat="1" ht="20.100000000000001" customHeight="1" x14ac:dyDescent="0.25">
      <c r="A10" s="51"/>
      <c r="B10" s="54" t="s">
        <v>614</v>
      </c>
      <c r="C10" s="55" t="s">
        <v>172</v>
      </c>
    </row>
    <row r="11" spans="1:8" s="52" customFormat="1" ht="20.100000000000001" customHeight="1" x14ac:dyDescent="0.25">
      <c r="A11" s="51">
        <f>IF(B10&gt;"",MAX(A$4:A10)+1,"")</f>
        <v>2006</v>
      </c>
      <c r="B11" s="54" t="s">
        <v>615</v>
      </c>
      <c r="C11" s="195" t="s">
        <v>415</v>
      </c>
    </row>
    <row r="12" spans="1:8" s="52" customFormat="1" ht="20.100000000000001" customHeight="1" x14ac:dyDescent="0.25">
      <c r="A12" s="51"/>
      <c r="B12" s="54" t="s">
        <v>616</v>
      </c>
      <c r="C12" s="54" t="s">
        <v>186</v>
      </c>
    </row>
    <row r="13" spans="1:8" s="52" customFormat="1" ht="20.100000000000001" customHeight="1" x14ac:dyDescent="0.25">
      <c r="A13" s="51">
        <f>IF(B12&gt;"",MAX(A$4:A12)+1,"")</f>
        <v>2007</v>
      </c>
      <c r="B13" s="54" t="s">
        <v>617</v>
      </c>
      <c r="C13" s="54" t="s">
        <v>184</v>
      </c>
    </row>
    <row r="14" spans="1:8" s="52" customFormat="1" ht="20.100000000000001" customHeight="1" x14ac:dyDescent="0.25">
      <c r="A14" s="51"/>
      <c r="B14" s="54" t="s">
        <v>618</v>
      </c>
      <c r="C14" s="54" t="s">
        <v>172</v>
      </c>
    </row>
    <row r="15" spans="1:8" s="52" customFormat="1" ht="20.100000000000001" customHeight="1" x14ac:dyDescent="0.25">
      <c r="A15" s="51"/>
      <c r="B15" s="317" t="s">
        <v>619</v>
      </c>
      <c r="C15" s="317"/>
      <c r="D15" s="149"/>
    </row>
    <row r="16" spans="1:8" s="52" customFormat="1" ht="20.100000000000001" customHeight="1" x14ac:dyDescent="0.25">
      <c r="A16" s="51"/>
      <c r="B16" s="54"/>
      <c r="C16" s="54"/>
    </row>
    <row r="17" spans="1:4" s="52" customFormat="1" ht="20.100000000000001" customHeight="1" x14ac:dyDescent="0.25">
      <c r="A17" s="51" t="str">
        <f>IF(B16&gt;"",MAX(A$4:A16)+1,"")</f>
        <v/>
      </c>
      <c r="B17" s="54"/>
      <c r="C17" s="54"/>
    </row>
    <row r="18" spans="1:4" s="52" customFormat="1" ht="20.100000000000001" customHeight="1" x14ac:dyDescent="0.25">
      <c r="A18" s="51" t="str">
        <f>IF(B17&gt;"",MAX(A$4:A17)+1,"")</f>
        <v/>
      </c>
      <c r="B18" s="54"/>
      <c r="C18" s="54"/>
    </row>
    <row r="19" spans="1:4" s="52" customFormat="1" ht="20.100000000000001" customHeight="1" x14ac:dyDescent="0.25">
      <c r="A19" s="51" t="str">
        <f>IF(B18&gt;"",MAX(A$4:A18)+1,"")</f>
        <v/>
      </c>
      <c r="B19" s="54"/>
      <c r="C19" s="54"/>
    </row>
    <row r="20" spans="1:4" s="52" customFormat="1" ht="20.100000000000001" customHeight="1" x14ac:dyDescent="0.25">
      <c r="A20" s="51" t="str">
        <f>IF(B19&gt;"",MAX(A$4:A19)+1,"")</f>
        <v/>
      </c>
      <c r="B20" s="54"/>
      <c r="C20" s="54"/>
    </row>
    <row r="21" spans="1:4" s="52" customFormat="1" ht="20.100000000000001" customHeight="1" x14ac:dyDescent="0.25">
      <c r="A21" s="51" t="str">
        <f>IF(B20&gt;"",MAX(A$4:A20)+1,"")</f>
        <v/>
      </c>
      <c r="B21" s="54"/>
      <c r="C21" s="54"/>
    </row>
    <row r="22" spans="1:4" s="52" customFormat="1" ht="20.100000000000001" customHeight="1" x14ac:dyDescent="0.25">
      <c r="A22" s="51" t="str">
        <f>IF(B21&gt;"",MAX(A$4:A21)+1,"")</f>
        <v/>
      </c>
      <c r="B22" s="54"/>
      <c r="C22" s="54"/>
    </row>
    <row r="23" spans="1:4" s="52" customFormat="1" ht="20.100000000000001" customHeight="1" x14ac:dyDescent="0.25">
      <c r="A23" s="51"/>
      <c r="B23" s="54"/>
      <c r="C23" s="55"/>
      <c r="D23" s="55"/>
    </row>
    <row r="24" spans="1:4" s="52" customFormat="1" ht="20.100000000000001" customHeight="1" x14ac:dyDescent="0.25">
      <c r="A24" s="51"/>
      <c r="B24" s="54"/>
      <c r="C24" s="55"/>
      <c r="D24" s="55"/>
    </row>
    <row r="25" spans="1:4" s="52" customFormat="1" ht="20.100000000000001" customHeight="1" x14ac:dyDescent="0.25">
      <c r="A25" s="51"/>
      <c r="B25" s="54"/>
      <c r="C25" s="55"/>
      <c r="D25" s="55"/>
    </row>
    <row r="26" spans="1:4" s="52" customFormat="1" ht="20.100000000000001" customHeight="1" x14ac:dyDescent="0.25">
      <c r="A26" s="51"/>
      <c r="B26" s="54"/>
      <c r="C26" s="55"/>
    </row>
    <row r="27" spans="1:4" s="52" customFormat="1" ht="20.100000000000001" customHeight="1" x14ac:dyDescent="0.25">
      <c r="A27" s="51"/>
      <c r="B27" s="54"/>
      <c r="C27" s="55"/>
    </row>
    <row r="28" spans="1:4" s="52" customFormat="1" ht="20.100000000000001" customHeight="1" x14ac:dyDescent="0.25">
      <c r="A28" s="51"/>
      <c r="B28" s="54"/>
      <c r="C28" s="55"/>
    </row>
    <row r="29" spans="1:4" s="52" customFormat="1" ht="20.100000000000001" customHeight="1" x14ac:dyDescent="0.25">
      <c r="A29" s="51"/>
      <c r="B29" s="54"/>
      <c r="C29" s="55"/>
    </row>
    <row r="30" spans="1:4" s="52" customFormat="1" ht="20.100000000000001" customHeight="1" x14ac:dyDescent="0.25">
      <c r="A30" s="51"/>
      <c r="B30" s="54"/>
      <c r="C30" s="55"/>
    </row>
    <row r="31" spans="1:4" s="52" customFormat="1" ht="20.100000000000001" customHeight="1" x14ac:dyDescent="0.25">
      <c r="A31" s="51"/>
      <c r="B31" s="54"/>
      <c r="C31" s="55"/>
    </row>
    <row r="32" spans="1:4" s="52" customFormat="1" ht="20.100000000000001" customHeight="1" x14ac:dyDescent="0.25">
      <c r="A32" s="51"/>
      <c r="B32" s="54"/>
      <c r="C32" s="55"/>
    </row>
    <row r="33" spans="1:4" s="52" customFormat="1" ht="20.100000000000001" customHeight="1" x14ac:dyDescent="0.25">
      <c r="A33" s="51"/>
      <c r="B33" s="54"/>
      <c r="C33" s="55"/>
    </row>
    <row r="34" spans="1:4" s="52" customFormat="1" ht="20.100000000000001" customHeight="1" x14ac:dyDescent="0.25">
      <c r="A34" s="51"/>
      <c r="B34" s="54"/>
      <c r="C34" s="55"/>
    </row>
    <row r="35" spans="1:4" s="52" customFormat="1" ht="20.100000000000001" customHeight="1" x14ac:dyDescent="0.25">
      <c r="A35" s="51"/>
      <c r="B35" s="54"/>
      <c r="C35" s="55"/>
    </row>
    <row r="36" spans="1:4" s="52" customFormat="1" ht="20.100000000000001" customHeight="1" x14ac:dyDescent="0.25">
      <c r="A36" s="51"/>
      <c r="B36" s="54"/>
      <c r="C36" s="55"/>
    </row>
    <row r="37" spans="1:4" s="52" customFormat="1" ht="20.100000000000001" customHeight="1" x14ac:dyDescent="0.25">
      <c r="A37" s="51"/>
      <c r="B37" s="54"/>
      <c r="C37" s="55"/>
    </row>
    <row r="38" spans="1:4" s="52" customFormat="1" ht="20.100000000000001" customHeight="1" x14ac:dyDescent="0.25">
      <c r="A38" s="51"/>
      <c r="B38" s="54"/>
      <c r="C38" s="55"/>
    </row>
    <row r="39" spans="1:4" s="52" customFormat="1" ht="20.100000000000001" customHeight="1" x14ac:dyDescent="0.25">
      <c r="A39" s="51" t="str">
        <f>IF(B38&gt;"",MAX(A$4:A38)+1,"")</f>
        <v/>
      </c>
      <c r="B39" s="55"/>
      <c r="C39" s="55"/>
      <c r="D39" s="55"/>
    </row>
    <row r="40" spans="1:4" s="52" customFormat="1" ht="20.100000000000001" customHeight="1" x14ac:dyDescent="0.25">
      <c r="A40" s="51"/>
      <c r="B40" s="55"/>
      <c r="C40" s="55"/>
      <c r="D40" s="55"/>
    </row>
    <row r="41" spans="1:4" s="52" customFormat="1" ht="20.100000000000001" customHeight="1" x14ac:dyDescent="0.25">
      <c r="A41" s="51" t="str">
        <f>IF(B40&gt;"",MAX(A$4:A40)+1,"")</f>
        <v/>
      </c>
      <c r="B41" s="55"/>
      <c r="C41" s="55"/>
      <c r="D41" s="55"/>
    </row>
    <row r="42" spans="1:4" s="52" customFormat="1" ht="20.100000000000001" customHeight="1" x14ac:dyDescent="0.25">
      <c r="A42" s="51" t="str">
        <f>IF(B41&gt;"",MAX(A$4:A41)+1,"")</f>
        <v/>
      </c>
      <c r="B42" s="55"/>
      <c r="C42" s="55"/>
      <c r="D42" s="55"/>
    </row>
    <row r="43" spans="1:4" s="52" customFormat="1" ht="20.100000000000001" customHeight="1" x14ac:dyDescent="0.25">
      <c r="A43" s="51" t="str">
        <f>IF(B42&gt;"",MAX(A$4:A42)+1,"")</f>
        <v/>
      </c>
      <c r="B43" s="55"/>
      <c r="C43" s="55"/>
      <c r="D43" s="55"/>
    </row>
    <row r="44" spans="1:4" s="52" customFormat="1" ht="20.100000000000001" customHeight="1" x14ac:dyDescent="0.25">
      <c r="A44" s="51" t="str">
        <f>IF(B43&gt;"",MAX(A$4:A43)+1,"")</f>
        <v/>
      </c>
      <c r="B44" s="55"/>
      <c r="C44" s="55"/>
      <c r="D44" s="55"/>
    </row>
    <row r="45" spans="1:4" s="52" customFormat="1" ht="20.100000000000001" customHeight="1" x14ac:dyDescent="0.25">
      <c r="A45" s="51" t="str">
        <f>IF(B44&gt;"",MAX(A$4:A44)+1,"")</f>
        <v/>
      </c>
      <c r="B45" s="55"/>
      <c r="C45" s="55"/>
      <c r="D45" s="55"/>
    </row>
    <row r="46" spans="1:4" s="52" customFormat="1" ht="20.100000000000001" customHeight="1" x14ac:dyDescent="0.25">
      <c r="A46" s="51" t="str">
        <f>IF(B45&gt;"",MAX(A$4:A45)+1,"")</f>
        <v/>
      </c>
      <c r="B46" s="55"/>
      <c r="C46" s="55"/>
      <c r="D46" s="55"/>
    </row>
    <row r="47" spans="1:4" s="52" customFormat="1" ht="20.100000000000001" customHeight="1" x14ac:dyDescent="0.25">
      <c r="A47" s="51" t="str">
        <f>IF(B46&gt;"",MAX(A$4:A46)+1,"")</f>
        <v/>
      </c>
      <c r="B47" s="55"/>
      <c r="C47" s="55"/>
      <c r="D47" s="55"/>
    </row>
    <row r="48" spans="1:4" s="52" customFormat="1" ht="20.100000000000001" customHeight="1" x14ac:dyDescent="0.25">
      <c r="A48" s="51" t="str">
        <f>IF(B47&gt;"",MAX(A$4:A47)+1,"")</f>
        <v/>
      </c>
      <c r="B48" s="55"/>
      <c r="C48" s="55"/>
      <c r="D48" s="55"/>
    </row>
    <row r="49" spans="1:4" s="52" customFormat="1" ht="20.100000000000001" customHeight="1" x14ac:dyDescent="0.25">
      <c r="A49" s="51" t="str">
        <f>IF(B48&gt;"",MAX(A$4:A48)+1,"")</f>
        <v/>
      </c>
      <c r="B49" s="55"/>
      <c r="C49" s="55"/>
      <c r="D49" s="55"/>
    </row>
    <row r="50" spans="1:4" s="52" customFormat="1" ht="20.100000000000001" customHeight="1" x14ac:dyDescent="0.25">
      <c r="A50" s="51" t="str">
        <f>IF(B49&gt;"",MAX(A$4:A49)+1,"")</f>
        <v/>
      </c>
      <c r="B50" s="55"/>
      <c r="C50" s="55"/>
      <c r="D50" s="55"/>
    </row>
    <row r="51" spans="1:4" s="52" customFormat="1" ht="20.100000000000001" customHeight="1" x14ac:dyDescent="0.25">
      <c r="A51" s="51" t="str">
        <f>IF(B50&gt;"",MAX(A$4:A50)+1,"")</f>
        <v/>
      </c>
      <c r="B51" s="55"/>
      <c r="C51" s="55"/>
      <c r="D51" s="55"/>
    </row>
    <row r="52" spans="1:4" s="52" customFormat="1" ht="20.100000000000001" customHeight="1" x14ac:dyDescent="0.25">
      <c r="A52" s="51" t="str">
        <f>IF(B51&gt;"",MAX(A$4:A51)+1,"")</f>
        <v/>
      </c>
      <c r="B52" s="55"/>
      <c r="C52" s="55"/>
      <c r="D52" s="55"/>
    </row>
    <row r="53" spans="1:4" s="52" customFormat="1" ht="20.100000000000001" customHeight="1" x14ac:dyDescent="0.25">
      <c r="A53" s="51" t="str">
        <f>IF(B52&gt;"",MAX(A$4:A52)+1,"")</f>
        <v/>
      </c>
      <c r="B53" s="55"/>
      <c r="C53" s="55"/>
      <c r="D53" s="55"/>
    </row>
    <row r="54" spans="1:4" s="52" customFormat="1" ht="20.100000000000001" customHeight="1" x14ac:dyDescent="0.25">
      <c r="A54" s="51" t="str">
        <f>IF(B53&gt;"",MAX(A$4:A53)+1,"")</f>
        <v/>
      </c>
      <c r="B54" s="55"/>
      <c r="C54" s="55"/>
      <c r="D54" s="55"/>
    </row>
    <row r="55" spans="1:4" s="52" customFormat="1" ht="20.100000000000001" customHeight="1" x14ac:dyDescent="0.25">
      <c r="A55" s="51" t="str">
        <f>IF(B54&gt;"",MAX(A$4:A54)+1,"")</f>
        <v/>
      </c>
      <c r="B55" s="55"/>
      <c r="C55" s="55"/>
      <c r="D55" s="55"/>
    </row>
    <row r="56" spans="1:4" s="52" customFormat="1" ht="20.100000000000001" customHeight="1" x14ac:dyDescent="0.25">
      <c r="A56" s="51" t="str">
        <f>IF(B55&gt;"",MAX(A$4:A55)+1,"")</f>
        <v/>
      </c>
      <c r="B56" s="55"/>
      <c r="C56" s="55"/>
      <c r="D56" s="55"/>
    </row>
    <row r="57" spans="1:4" s="52" customFormat="1" ht="20.100000000000001" customHeight="1" x14ac:dyDescent="0.25">
      <c r="A57" s="51" t="str">
        <f>IF(B56&gt;"",MAX(A$4:A56)+1,"")</f>
        <v/>
      </c>
      <c r="B57" s="55"/>
      <c r="C57" s="55"/>
      <c r="D57" s="55"/>
    </row>
    <row r="58" spans="1:4" s="52" customFormat="1" ht="20.100000000000001" customHeight="1" x14ac:dyDescent="0.25">
      <c r="A58" s="51"/>
      <c r="B58" s="54" t="str">
        <f>_xlfn.IFS(A58&gt;0,VLOOKUP(A58,'Men''s Premier League'!A:D,5,FALSE),A58="","")</f>
        <v/>
      </c>
      <c r="C58" s="55"/>
    </row>
    <row r="59" spans="1:4" s="52" customFormat="1" ht="20.100000000000001" customHeight="1" x14ac:dyDescent="0.25">
      <c r="A59" s="51"/>
      <c r="B59" s="54" t="str">
        <f>_xlfn.IFS(A59&gt;0,VLOOKUP(A59,'Men''s Premier League'!A:D,5,FALSE),A59="","")</f>
        <v/>
      </c>
      <c r="C59" s="55"/>
    </row>
    <row r="60" spans="1:4" s="52" customFormat="1" ht="20.100000000000001" customHeight="1" x14ac:dyDescent="0.25">
      <c r="A60" s="51"/>
      <c r="B60" s="54" t="str">
        <f>_xlfn.IFS(A60&gt;0,VLOOKUP(A60,'Men''s Premier League'!A:D,5,FALSE),A60="","")</f>
        <v/>
      </c>
      <c r="C60" s="55"/>
    </row>
    <row r="61" spans="1:4" s="52" customFormat="1" ht="20.100000000000001" customHeight="1" x14ac:dyDescent="0.25">
      <c r="A61" s="51"/>
      <c r="B61" s="54" t="str">
        <f>_xlfn.IFS(A61&gt;0,VLOOKUP(A61,'Men''s Premier League'!A:D,5,FALSE),A61="","")</f>
        <v/>
      </c>
      <c r="C61" s="55"/>
    </row>
    <row r="62" spans="1:4" s="52" customFormat="1" ht="20.100000000000001" customHeight="1" x14ac:dyDescent="0.25">
      <c r="A62" s="51"/>
      <c r="B62" s="54" t="str">
        <f>_xlfn.IFS(A62&gt;0,VLOOKUP(A62,'Men''s Premier League'!A:D,5,FALSE),A62="","")</f>
        <v/>
      </c>
      <c r="C62" s="55"/>
    </row>
    <row r="63" spans="1:4" s="52" customFormat="1" ht="20.100000000000001" customHeight="1" x14ac:dyDescent="0.25">
      <c r="A63" s="51"/>
      <c r="B63" s="54" t="str">
        <f>_xlfn.IFS(A63&gt;0,VLOOKUP(A63,'Men''s Premier League'!A:D,5,FALSE),A63="","")</f>
        <v/>
      </c>
      <c r="C63" s="55"/>
    </row>
    <row r="64" spans="1:4" s="52" customFormat="1" ht="20.100000000000001" customHeight="1" x14ac:dyDescent="0.25">
      <c r="A64" s="51"/>
      <c r="B64" s="54" t="str">
        <f>_xlfn.IFS(A64&gt;0,VLOOKUP(A64,'Men''s Premier League'!A:D,5,FALSE),A64="","")</f>
        <v/>
      </c>
      <c r="C64" s="55"/>
    </row>
    <row r="65" spans="1:3" s="52" customFormat="1" ht="20.100000000000001" customHeight="1" x14ac:dyDescent="0.25">
      <c r="A65" s="51"/>
      <c r="B65" s="54" t="str">
        <f>_xlfn.IFS(A65&gt;0,VLOOKUP(A65,'Men''s Premier League'!A:D,5,FALSE),A65="","")</f>
        <v/>
      </c>
      <c r="C65" s="55"/>
    </row>
    <row r="66" spans="1:3" s="52" customFormat="1" ht="20.100000000000001" customHeight="1" x14ac:dyDescent="0.25">
      <c r="A66" s="51"/>
      <c r="B66" s="54" t="str">
        <f>_xlfn.IFS(A66&gt;0,VLOOKUP(A66,'Men''s Premier League'!A:D,5,FALSE),A66="","")</f>
        <v/>
      </c>
      <c r="C66" s="55"/>
    </row>
    <row r="67" spans="1:3" s="52" customFormat="1" ht="20.100000000000001" customHeight="1" x14ac:dyDescent="0.25">
      <c r="A67" s="51"/>
      <c r="B67" s="54" t="str">
        <f>_xlfn.IFS(A67&gt;0,VLOOKUP(A67,'Men''s Premier League'!A:D,5,FALSE),A67="","")</f>
        <v/>
      </c>
      <c r="C67" s="55"/>
    </row>
    <row r="68" spans="1:3" s="52" customFormat="1" ht="20.100000000000001" customHeight="1" x14ac:dyDescent="0.25">
      <c r="A68" s="51"/>
      <c r="B68" s="54" t="str">
        <f>_xlfn.IFS(A68&gt;0,VLOOKUP(A68,'Men''s Premier League'!A:D,5,FALSE),A68="","")</f>
        <v/>
      </c>
      <c r="C68" s="55"/>
    </row>
    <row r="69" spans="1:3" s="52" customFormat="1" ht="20.100000000000001" customHeight="1" x14ac:dyDescent="0.25">
      <c r="A69" s="51"/>
      <c r="B69" s="54" t="str">
        <f>_xlfn.IFS(A69&gt;0,VLOOKUP(A69,'Men''s Premier League'!A:D,5,FALSE),A69="","")</f>
        <v/>
      </c>
      <c r="C69" s="55"/>
    </row>
    <row r="70" spans="1:3" s="52" customFormat="1" ht="20.100000000000001" customHeight="1" x14ac:dyDescent="0.25">
      <c r="A70" s="51"/>
      <c r="B70" s="54" t="str">
        <f>_xlfn.IFS(A70&gt;0,VLOOKUP(A70,'Men''s Premier League'!A:D,5,FALSE),A70="","")</f>
        <v/>
      </c>
      <c r="C70" s="55"/>
    </row>
    <row r="71" spans="1:3" s="52" customFormat="1" ht="20.100000000000001" customHeight="1" x14ac:dyDescent="0.25">
      <c r="A71" s="51"/>
      <c r="B71" s="54" t="str">
        <f>_xlfn.IFS(A71&gt;0,VLOOKUP(A71,'Men''s Premier League'!A:D,5,FALSE),A71="","")</f>
        <v/>
      </c>
      <c r="C71" s="55"/>
    </row>
    <row r="72" spans="1:3" s="52" customFormat="1" ht="20.100000000000001" customHeight="1" x14ac:dyDescent="0.25">
      <c r="A72" s="51"/>
      <c r="B72" s="54" t="str">
        <f>_xlfn.IFS(A72&gt;0,VLOOKUP(A72,'Men''s Premier League'!A:D,5,FALSE),A72="","")</f>
        <v/>
      </c>
      <c r="C72" s="55"/>
    </row>
    <row r="73" spans="1:3" s="52" customFormat="1" ht="20.100000000000001" customHeight="1" x14ac:dyDescent="0.25">
      <c r="A73" s="51"/>
      <c r="B73" s="54" t="str">
        <f>_xlfn.IFS(A73&gt;0,VLOOKUP(A73,'Men''s Premier League'!A:D,5,FALSE),A73="","")</f>
        <v/>
      </c>
      <c r="C73" s="55"/>
    </row>
    <row r="74" spans="1:3" s="52" customFormat="1" ht="20.100000000000001" customHeight="1" x14ac:dyDescent="0.25">
      <c r="A74" s="51"/>
      <c r="B74" s="54" t="str">
        <f>_xlfn.IFS(A74&gt;0,VLOOKUP(A74,'Men''s Premier League'!A:D,5,FALSE),A74="","")</f>
        <v/>
      </c>
      <c r="C74" s="55"/>
    </row>
    <row r="75" spans="1:3" s="52" customFormat="1" ht="20.100000000000001" customHeight="1" x14ac:dyDescent="0.25">
      <c r="A75" s="51"/>
      <c r="B75" s="54" t="str">
        <f>_xlfn.IFS(A75&gt;0,VLOOKUP(A75,'Men''s Premier League'!A:D,5,FALSE),A75="","")</f>
        <v/>
      </c>
      <c r="C75" s="55"/>
    </row>
    <row r="76" spans="1:3" s="52" customFormat="1" ht="20.100000000000001" customHeight="1" x14ac:dyDescent="0.25">
      <c r="A76" s="51"/>
      <c r="B76" s="54" t="str">
        <f>_xlfn.IFS(A76&gt;0,VLOOKUP(A76,'Men''s Premier League'!A:D,5,FALSE),A76="","")</f>
        <v/>
      </c>
      <c r="C76" s="55"/>
    </row>
    <row r="77" spans="1:3" s="52" customFormat="1" ht="20.100000000000001" customHeight="1" x14ac:dyDescent="0.25">
      <c r="A77" s="51"/>
      <c r="B77" s="54" t="str">
        <f>_xlfn.IFS(A77&gt;0,VLOOKUP(A77,'Men''s Premier League'!A:D,5,FALSE),A77="","")</f>
        <v/>
      </c>
      <c r="C77" s="55"/>
    </row>
    <row r="78" spans="1:3" s="52" customFormat="1" ht="20.100000000000001" customHeight="1" x14ac:dyDescent="0.25">
      <c r="A78" s="51"/>
      <c r="B78" s="54" t="str">
        <f>_xlfn.IFS(A78&gt;0,VLOOKUP(A78,'Men''s Premier League'!A:D,5,FALSE),A78="","")</f>
        <v/>
      </c>
      <c r="C78" s="55"/>
    </row>
    <row r="79" spans="1:3" s="52" customFormat="1" ht="20.100000000000001" customHeight="1" x14ac:dyDescent="0.25">
      <c r="A79" s="51"/>
      <c r="B79" s="54" t="str">
        <f>_xlfn.IFS(A79&gt;0,VLOOKUP(A79,'Men''s Premier League'!A:D,5,FALSE),A79="","")</f>
        <v/>
      </c>
      <c r="C79" s="55"/>
    </row>
    <row r="80" spans="1:3" s="52" customFormat="1" ht="20.100000000000001" customHeight="1" x14ac:dyDescent="0.25">
      <c r="A80" s="51"/>
      <c r="B80" s="54" t="str">
        <f>_xlfn.IFS(A80&gt;0,VLOOKUP(A80,'Men''s Premier League'!A:D,5,FALSE),A80="","")</f>
        <v/>
      </c>
      <c r="C80" s="55"/>
    </row>
    <row r="81" spans="1:3" s="52" customFormat="1" ht="20.100000000000001" customHeight="1" x14ac:dyDescent="0.25">
      <c r="A81" s="51"/>
      <c r="B81" s="54" t="str">
        <f>_xlfn.IFS(A81&gt;0,VLOOKUP(A81,'Men''s Premier League'!A:D,5,FALSE),A81="","")</f>
        <v/>
      </c>
      <c r="C81" s="55"/>
    </row>
    <row r="82" spans="1:3" s="52" customFormat="1" ht="20.100000000000001" customHeight="1" x14ac:dyDescent="0.25">
      <c r="A82" s="51"/>
      <c r="B82" s="54" t="str">
        <f>_xlfn.IFS(A82&gt;0,VLOOKUP(A82,'Men''s Premier League'!A:D,5,FALSE),A82="","")</f>
        <v/>
      </c>
      <c r="C82" s="55"/>
    </row>
    <row r="83" spans="1:3" s="52" customFormat="1" ht="20.100000000000001" customHeight="1" x14ac:dyDescent="0.25">
      <c r="A83" s="51"/>
      <c r="B83" s="54" t="str">
        <f>_xlfn.IFS(A83&gt;0,VLOOKUP(A83,'Men''s Premier League'!A:D,5,FALSE),A83="","")</f>
        <v/>
      </c>
      <c r="C83" s="55"/>
    </row>
    <row r="84" spans="1:3" s="52" customFormat="1" ht="20.100000000000001" customHeight="1" x14ac:dyDescent="0.25">
      <c r="A84" s="51"/>
      <c r="B84" s="54" t="str">
        <f>_xlfn.IFS(A84&gt;0,VLOOKUP(A84,'Men''s Premier League'!A:D,5,FALSE),A84="","")</f>
        <v/>
      </c>
      <c r="C84" s="55"/>
    </row>
    <row r="85" spans="1:3" s="52" customFormat="1" ht="20.100000000000001" customHeight="1" x14ac:dyDescent="0.25">
      <c r="A85" s="51"/>
      <c r="B85" s="54" t="str">
        <f>_xlfn.IFS(A85&gt;0,VLOOKUP(A85,'Men''s Premier League'!A:D,5,FALSE),A85="","")</f>
        <v/>
      </c>
      <c r="C85" s="55"/>
    </row>
    <row r="86" spans="1:3" s="52" customFormat="1" ht="20.100000000000001" customHeight="1" x14ac:dyDescent="0.25">
      <c r="A86" s="51"/>
      <c r="B86" s="54" t="str">
        <f>_xlfn.IFS(A86&gt;0,VLOOKUP(A86,'Men''s Premier League'!A:D,5,FALSE),A86="","")</f>
        <v/>
      </c>
      <c r="C86" s="55"/>
    </row>
    <row r="87" spans="1:3" s="52" customFormat="1" ht="20.100000000000001" customHeight="1" x14ac:dyDescent="0.25">
      <c r="A87" s="51"/>
      <c r="B87" s="54" t="str">
        <f>_xlfn.IFS(A87&gt;0,VLOOKUP(A87,'Men''s Premier League'!A:D,5,FALSE),A87="","")</f>
        <v/>
      </c>
      <c r="C87" s="55"/>
    </row>
    <row r="88" spans="1:3" s="52" customFormat="1" ht="20.100000000000001" customHeight="1" x14ac:dyDescent="0.25">
      <c r="A88" s="51"/>
      <c r="B88" s="54" t="str">
        <f>_xlfn.IFS(A88&gt;0,VLOOKUP(A88,'Men''s Premier League'!A:D,5,FALSE),A88="","")</f>
        <v/>
      </c>
      <c r="C88" s="55"/>
    </row>
    <row r="89" spans="1:3" s="52" customFormat="1" ht="20.100000000000001" customHeight="1" x14ac:dyDescent="0.25">
      <c r="A89" s="51"/>
      <c r="B89" s="54" t="str">
        <f>_xlfn.IFS(A89&gt;0,VLOOKUP(A89,'Men''s Premier League'!A:D,5,FALSE),A89="","")</f>
        <v/>
      </c>
      <c r="C89" s="55"/>
    </row>
    <row r="90" spans="1:3" s="52" customFormat="1" ht="20.100000000000001" customHeight="1" x14ac:dyDescent="0.25">
      <c r="A90" s="51"/>
      <c r="B90" s="54" t="str">
        <f>_xlfn.IFS(A90&gt;0,VLOOKUP(A90,'Men''s Premier League'!A:D,5,FALSE),A90="","")</f>
        <v/>
      </c>
      <c r="C90" s="55"/>
    </row>
    <row r="91" spans="1:3" s="52" customFormat="1" ht="20.100000000000001" customHeight="1" x14ac:dyDescent="0.25">
      <c r="A91" s="51"/>
      <c r="B91" s="54" t="str">
        <f>_xlfn.IFS(A91&gt;0,VLOOKUP(A91,'Men''s Premier League'!A:D,5,FALSE),A91="","")</f>
        <v/>
      </c>
      <c r="C91" s="55"/>
    </row>
    <row r="92" spans="1:3" s="52" customFormat="1" ht="20.100000000000001" customHeight="1" x14ac:dyDescent="0.25">
      <c r="A92" s="51"/>
      <c r="B92" s="54" t="str">
        <f>_xlfn.IFS(A92&gt;0,VLOOKUP(A92,'Men''s Premier League'!A:D,5,FALSE),A92="","")</f>
        <v/>
      </c>
      <c r="C92" s="55"/>
    </row>
    <row r="93" spans="1:3" x14ac:dyDescent="0.3">
      <c r="B93" s="54" t="str">
        <f>_xlfn.IFS(A93&gt;0,VLOOKUP(A93,'Men''s Premier League'!A:D,5,FALSE),A93="","")</f>
        <v/>
      </c>
    </row>
    <row r="94" spans="1:3" x14ac:dyDescent="0.3">
      <c r="B94" s="54" t="str">
        <f>_xlfn.IFS(A94&gt;0,VLOOKUP(A94,'Men''s Premier League'!A:D,5,FALSE),A94="","")</f>
        <v/>
      </c>
    </row>
    <row r="95" spans="1:3" x14ac:dyDescent="0.3">
      <c r="B95" s="54" t="str">
        <f>_xlfn.IFS(A95&gt;0,VLOOKUP(A95,'Men''s Premier League'!A:D,5,FALSE),A95="","")</f>
        <v/>
      </c>
    </row>
    <row r="96" spans="1:3" x14ac:dyDescent="0.3">
      <c r="B96" s="54" t="str">
        <f>_xlfn.IFS(A96&gt;0,VLOOKUP(A96,'Men''s Premier League'!A:D,5,FALSE),A96="","")</f>
        <v/>
      </c>
    </row>
    <row r="97" spans="2:2" x14ac:dyDescent="0.3">
      <c r="B97" s="54" t="str">
        <f>_xlfn.IFS(A97&gt;0,VLOOKUP(A97,'Men''s Premier League'!A:D,5,FALSE),A97="","")</f>
        <v/>
      </c>
    </row>
    <row r="98" spans="2:2" x14ac:dyDescent="0.3">
      <c r="B98" s="54" t="str">
        <f>_xlfn.IFS(A98&gt;0,VLOOKUP(A98,'Men''s Premier League'!A:D,5,FALSE),A98="","")</f>
        <v/>
      </c>
    </row>
    <row r="99" spans="2:2" x14ac:dyDescent="0.3">
      <c r="B99" s="54" t="str">
        <f>_xlfn.IFS(A99&gt;0,VLOOKUP(A99,'Men''s Premier League'!A:D,5,FALSE),A99="","")</f>
        <v/>
      </c>
    </row>
    <row r="100" spans="2:2" x14ac:dyDescent="0.3">
      <c r="B100" s="54" t="str">
        <f>_xlfn.IFS(A100&gt;0,VLOOKUP(A100,'Men''s Premier League'!A:D,5,FALSE),A100="","")</f>
        <v/>
      </c>
    </row>
    <row r="101" spans="2:2" x14ac:dyDescent="0.3">
      <c r="B101" s="54" t="str">
        <f>_xlfn.IFS(A101&gt;0,VLOOKUP(A101,'Men''s Premier League'!A:D,5,FALSE),A101="","")</f>
        <v/>
      </c>
    </row>
  </sheetData>
  <mergeCells count="2">
    <mergeCell ref="B4:D4"/>
    <mergeCell ref="B15:C15"/>
  </mergeCells>
  <hyperlinks>
    <hyperlink ref="C1" location="'Competitions Dashboard'!A1" display=" COMPETITIONS DASHBOARD" xr:uid="{EF3CD5BB-3DB2-4082-95E3-5AD568BB32DF}"/>
    <hyperlink ref="D1" location="'Statistics Overview'!A1" display="STATISTICS OVERVIEW" xr:uid="{8CE1B98A-08E2-46DA-84BC-F52FAC6E286A}"/>
  </hyperlinks>
  <pageMargins left="0.70866141732283472" right="0.70866141732283472" top="0.74803149606299213" bottom="0.74803149606299213" header="0.31496062992125984" footer="0.31496062992125984"/>
  <pageSetup scale="89" fitToHeight="0" orientation="portrait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A422F-45AC-437B-B3F1-21023246EAFA}">
  <sheetPr>
    <pageSetUpPr fitToPage="1"/>
  </sheetPr>
  <dimension ref="A1:H102"/>
  <sheetViews>
    <sheetView showGridLines="0" zoomScaleNormal="100" workbookViewId="0">
      <pane xSplit="1" ySplit="6" topLeftCell="B29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x14ac:dyDescent="0.3">
      <c r="A3" s="51"/>
      <c r="B3" s="131"/>
      <c r="C3" s="47"/>
      <c r="D3" s="47"/>
      <c r="E3" s="48"/>
      <c r="F3" s="48"/>
      <c r="G3" s="48"/>
      <c r="H3" s="48"/>
    </row>
    <row r="4" spans="1:8" ht="45" customHeight="1" x14ac:dyDescent="0.3">
      <c r="A4" s="49"/>
      <c r="B4" s="314" t="s">
        <v>620</v>
      </c>
      <c r="C4" s="315"/>
      <c r="D4" s="315"/>
      <c r="E4" s="89"/>
      <c r="F4" s="89"/>
      <c r="G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425</v>
      </c>
      <c r="C6" s="94" t="s">
        <v>1017</v>
      </c>
      <c r="D6" s="50"/>
      <c r="E6" s="50"/>
      <c r="F6" s="50"/>
      <c r="G6" s="50"/>
    </row>
    <row r="7" spans="1:8" ht="20.100000000000001" customHeight="1" x14ac:dyDescent="0.3">
      <c r="A7" s="51">
        <v>1990</v>
      </c>
      <c r="B7" s="54" t="s">
        <v>621</v>
      </c>
      <c r="C7" s="55" t="s">
        <v>622</v>
      </c>
    </row>
    <row r="8" spans="1:8" s="52" customFormat="1" ht="20.100000000000001" customHeight="1" x14ac:dyDescent="0.25">
      <c r="A8" s="51">
        <v>1991</v>
      </c>
      <c r="B8" s="54" t="s">
        <v>491</v>
      </c>
      <c r="C8" s="55" t="s">
        <v>623</v>
      </c>
    </row>
    <row r="9" spans="1:8" s="52" customFormat="1" ht="20.100000000000001" customHeight="1" x14ac:dyDescent="0.25">
      <c r="A9" s="51">
        <v>1992</v>
      </c>
      <c r="B9" s="192" t="s">
        <v>415</v>
      </c>
      <c r="C9" s="192"/>
    </row>
    <row r="10" spans="1:8" s="52" customFormat="1" ht="20.100000000000001" customHeight="1" x14ac:dyDescent="0.25">
      <c r="A10" s="51">
        <v>1993</v>
      </c>
      <c r="B10" s="54" t="s">
        <v>624</v>
      </c>
      <c r="C10" s="55" t="s">
        <v>569</v>
      </c>
    </row>
    <row r="11" spans="1:8" s="52" customFormat="1" ht="20.100000000000001" customHeight="1" x14ac:dyDescent="0.25">
      <c r="A11" s="51">
        <v>1994</v>
      </c>
      <c r="B11" s="54" t="s">
        <v>625</v>
      </c>
      <c r="C11" s="55" t="s">
        <v>626</v>
      </c>
    </row>
    <row r="12" spans="1:8" s="52" customFormat="1" ht="20.100000000000001" customHeight="1" x14ac:dyDescent="0.25">
      <c r="A12" s="51">
        <v>1995</v>
      </c>
      <c r="B12" s="54" t="s">
        <v>627</v>
      </c>
      <c r="C12" s="55" t="s">
        <v>567</v>
      </c>
    </row>
    <row r="13" spans="1:8" s="52" customFormat="1" ht="20.100000000000001" customHeight="1" x14ac:dyDescent="0.25">
      <c r="A13" s="51">
        <v>1996</v>
      </c>
      <c r="B13" s="54" t="s">
        <v>628</v>
      </c>
      <c r="C13" s="55" t="s">
        <v>569</v>
      </c>
    </row>
    <row r="14" spans="1:8" s="52" customFormat="1" ht="20.100000000000001" customHeight="1" x14ac:dyDescent="0.25">
      <c r="A14" s="51">
        <v>1997</v>
      </c>
      <c r="B14" s="54" t="s">
        <v>629</v>
      </c>
      <c r="C14" s="55" t="s">
        <v>630</v>
      </c>
    </row>
    <row r="15" spans="1:8" s="52" customFormat="1" ht="20.100000000000001" customHeight="1" x14ac:dyDescent="0.25">
      <c r="A15" s="51">
        <v>1998</v>
      </c>
      <c r="B15" s="54" t="s">
        <v>631</v>
      </c>
      <c r="C15" s="55" t="s">
        <v>569</v>
      </c>
    </row>
    <row r="16" spans="1:8" s="52" customFormat="1" ht="20.100000000000001" customHeight="1" x14ac:dyDescent="0.25">
      <c r="A16" s="51">
        <v>1999</v>
      </c>
      <c r="B16" s="54" t="s">
        <v>632</v>
      </c>
      <c r="C16" s="52" t="s">
        <v>633</v>
      </c>
    </row>
    <row r="17" spans="1:4" s="52" customFormat="1" ht="20.100000000000001" customHeight="1" x14ac:dyDescent="0.25">
      <c r="A17" s="51">
        <v>2000</v>
      </c>
      <c r="B17" s="54" t="s">
        <v>634</v>
      </c>
      <c r="C17" s="55" t="s">
        <v>635</v>
      </c>
    </row>
    <row r="18" spans="1:4" s="52" customFormat="1" ht="20.100000000000001" customHeight="1" x14ac:dyDescent="0.25">
      <c r="A18" s="51">
        <v>2001</v>
      </c>
      <c r="B18" s="54" t="s">
        <v>636</v>
      </c>
      <c r="C18" s="55" t="s">
        <v>563</v>
      </c>
    </row>
    <row r="19" spans="1:4" s="52" customFormat="1" ht="20.100000000000001" customHeight="1" x14ac:dyDescent="0.25">
      <c r="A19" s="51">
        <v>2002</v>
      </c>
      <c r="B19" s="192" t="s">
        <v>415</v>
      </c>
      <c r="C19" s="192"/>
    </row>
    <row r="20" spans="1:4" s="52" customFormat="1" ht="20.100000000000001" customHeight="1" x14ac:dyDescent="0.25">
      <c r="A20" s="51">
        <v>2003</v>
      </c>
      <c r="B20" s="54" t="s">
        <v>637</v>
      </c>
      <c r="C20" s="55" t="s">
        <v>638</v>
      </c>
    </row>
    <row r="21" spans="1:4" s="52" customFormat="1" ht="20.100000000000001" customHeight="1" x14ac:dyDescent="0.25">
      <c r="A21" s="51">
        <v>2004</v>
      </c>
      <c r="B21" s="54" t="s">
        <v>639</v>
      </c>
      <c r="C21" s="55" t="s">
        <v>563</v>
      </c>
    </row>
    <row r="22" spans="1:4" s="52" customFormat="1" ht="20.100000000000001" customHeight="1" x14ac:dyDescent="0.25">
      <c r="A22" s="51"/>
      <c r="B22" s="54" t="s">
        <v>640</v>
      </c>
      <c r="C22" s="55" t="s">
        <v>623</v>
      </c>
    </row>
    <row r="23" spans="1:4" s="52" customFormat="1" ht="20.100000000000001" customHeight="1" x14ac:dyDescent="0.25">
      <c r="A23" s="51">
        <v>2005</v>
      </c>
      <c r="B23" s="54" t="s">
        <v>1033</v>
      </c>
      <c r="C23" s="55" t="s">
        <v>561</v>
      </c>
    </row>
    <row r="24" spans="1:4" s="52" customFormat="1" ht="20.100000000000001" customHeight="1" x14ac:dyDescent="0.25">
      <c r="A24" s="51">
        <v>2006</v>
      </c>
      <c r="B24" s="54" t="s">
        <v>641</v>
      </c>
      <c r="C24" s="55" t="s">
        <v>563</v>
      </c>
      <c r="D24" s="55"/>
    </row>
    <row r="25" spans="1:4" s="52" customFormat="1" ht="20.100000000000001" customHeight="1" x14ac:dyDescent="0.25">
      <c r="A25" s="51">
        <v>2007</v>
      </c>
      <c r="B25" s="54" t="s">
        <v>624</v>
      </c>
      <c r="C25" s="55" t="s">
        <v>569</v>
      </c>
      <c r="D25" s="55"/>
    </row>
    <row r="26" spans="1:4" s="52" customFormat="1" ht="20.100000000000001" customHeight="1" x14ac:dyDescent="0.25">
      <c r="A26" s="51">
        <v>2008</v>
      </c>
      <c r="B26" s="54" t="s">
        <v>642</v>
      </c>
      <c r="C26" s="55" t="s">
        <v>569</v>
      </c>
      <c r="D26" s="55"/>
    </row>
    <row r="27" spans="1:4" s="52" customFormat="1" ht="20.100000000000001" customHeight="1" x14ac:dyDescent="0.25">
      <c r="A27" s="51"/>
      <c r="B27" s="54" t="s">
        <v>643</v>
      </c>
      <c r="C27" s="55" t="s">
        <v>644</v>
      </c>
    </row>
    <row r="28" spans="1:4" s="52" customFormat="1" ht="20.100000000000001" customHeight="1" x14ac:dyDescent="0.25">
      <c r="A28" s="51">
        <v>2009</v>
      </c>
      <c r="B28" s="54" t="s">
        <v>645</v>
      </c>
      <c r="C28" s="55" t="s">
        <v>558</v>
      </c>
    </row>
    <row r="29" spans="1:4" s="52" customFormat="1" ht="20.100000000000001" customHeight="1" x14ac:dyDescent="0.25">
      <c r="A29" s="51"/>
      <c r="B29" s="54" t="s">
        <v>646</v>
      </c>
      <c r="C29" s="55" t="s">
        <v>563</v>
      </c>
    </row>
    <row r="30" spans="1:4" s="52" customFormat="1" ht="20.100000000000001" customHeight="1" x14ac:dyDescent="0.25">
      <c r="A30" s="51">
        <v>2010</v>
      </c>
      <c r="B30" s="54" t="s">
        <v>1034</v>
      </c>
      <c r="C30" s="55" t="s">
        <v>647</v>
      </c>
    </row>
    <row r="31" spans="1:4" s="52" customFormat="1" ht="20.100000000000001" customHeight="1" x14ac:dyDescent="0.25">
      <c r="A31" s="51">
        <v>2011</v>
      </c>
      <c r="B31" s="54" t="s">
        <v>648</v>
      </c>
      <c r="C31" s="55" t="s">
        <v>649</v>
      </c>
    </row>
    <row r="32" spans="1:4" s="52" customFormat="1" ht="20.100000000000001" customHeight="1" x14ac:dyDescent="0.25">
      <c r="A32" s="51">
        <v>2012</v>
      </c>
      <c r="B32" s="54" t="s">
        <v>590</v>
      </c>
      <c r="C32" s="55" t="s">
        <v>567</v>
      </c>
    </row>
    <row r="33" spans="1:4" s="52" customFormat="1" ht="20.100000000000001" customHeight="1" x14ac:dyDescent="0.25">
      <c r="A33" s="51">
        <v>2013</v>
      </c>
      <c r="B33" s="54" t="s">
        <v>585</v>
      </c>
      <c r="C33" s="55" t="s">
        <v>563</v>
      </c>
    </row>
    <row r="34" spans="1:4" s="52" customFormat="1" ht="20.100000000000001" customHeight="1" x14ac:dyDescent="0.25">
      <c r="A34" s="51">
        <v>2014</v>
      </c>
      <c r="B34" s="54" t="s">
        <v>650</v>
      </c>
      <c r="C34" s="55" t="s">
        <v>630</v>
      </c>
    </row>
    <row r="35" spans="1:4" s="52" customFormat="1" ht="20.100000000000001" customHeight="1" x14ac:dyDescent="0.25">
      <c r="A35" s="51">
        <v>2015</v>
      </c>
      <c r="B35" s="54" t="s">
        <v>651</v>
      </c>
      <c r="C35" s="55" t="s">
        <v>563</v>
      </c>
    </row>
    <row r="36" spans="1:4" s="52" customFormat="1" ht="20.100000000000001" customHeight="1" x14ac:dyDescent="0.25">
      <c r="A36" s="51">
        <v>2016</v>
      </c>
      <c r="B36" s="54" t="s">
        <v>652</v>
      </c>
      <c r="C36" s="55" t="s">
        <v>561</v>
      </c>
    </row>
    <row r="37" spans="1:4" s="52" customFormat="1" ht="20.100000000000001" customHeight="1" x14ac:dyDescent="0.25">
      <c r="A37" s="51">
        <v>2017</v>
      </c>
      <c r="B37" s="54" t="s">
        <v>653</v>
      </c>
      <c r="C37" s="55" t="s">
        <v>572</v>
      </c>
    </row>
    <row r="38" spans="1:4" s="52" customFormat="1" ht="20.100000000000001" customHeight="1" x14ac:dyDescent="0.25">
      <c r="A38" s="51">
        <v>2018</v>
      </c>
      <c r="B38" s="54" t="s">
        <v>654</v>
      </c>
      <c r="C38" s="55" t="s">
        <v>655</v>
      </c>
    </row>
    <row r="39" spans="1:4" s="52" customFormat="1" ht="20.100000000000001" customHeight="1" x14ac:dyDescent="0.25">
      <c r="A39" s="51">
        <v>2019</v>
      </c>
      <c r="B39" s="54" t="s">
        <v>656</v>
      </c>
      <c r="C39" s="55" t="s">
        <v>569</v>
      </c>
    </row>
    <row r="40" spans="1:4" s="52" customFormat="1" ht="20.100000000000001" customHeight="1" x14ac:dyDescent="0.25">
      <c r="A40" s="51">
        <f>IF(B39&gt;"",MAX(A$4:A39)+1,"")</f>
        <v>2020</v>
      </c>
      <c r="B40" s="55" t="s">
        <v>929</v>
      </c>
      <c r="C40" s="55"/>
      <c r="D40" s="55"/>
    </row>
    <row r="41" spans="1:4" s="52" customFormat="1" ht="20.100000000000001" customHeight="1" x14ac:dyDescent="0.25">
      <c r="A41" s="51">
        <f>IF(B40&gt;"",MAX(A$4:A40)+1,"")</f>
        <v>2021</v>
      </c>
      <c r="B41" s="55" t="s">
        <v>929</v>
      </c>
      <c r="C41" s="55"/>
      <c r="D41" s="55"/>
    </row>
    <row r="42" spans="1:4" s="52" customFormat="1" ht="20.100000000000001" customHeight="1" x14ac:dyDescent="0.25">
      <c r="A42" s="51">
        <f>IF(B41&gt;"",MAX(A$4:A41)+1,"")</f>
        <v>2022</v>
      </c>
      <c r="B42" s="55" t="s">
        <v>983</v>
      </c>
      <c r="C42" s="55" t="s">
        <v>197</v>
      </c>
      <c r="D42" s="55"/>
    </row>
    <row r="43" spans="1:4" s="52" customFormat="1" ht="20.100000000000001" customHeight="1" x14ac:dyDescent="0.25">
      <c r="A43" s="51">
        <f>IF(B42&gt;"",MAX(A$4:A42)+1,"")</f>
        <v>2023</v>
      </c>
      <c r="B43" s="55" t="s">
        <v>1015</v>
      </c>
      <c r="C43" s="55" t="s">
        <v>1016</v>
      </c>
      <c r="D43" s="55"/>
    </row>
    <row r="44" spans="1:4" s="52" customFormat="1" ht="20.100000000000001" customHeight="1" x14ac:dyDescent="0.25">
      <c r="A44" s="51">
        <f>IF(B43&gt;"",MAX(A$4:A43)+1,"")</f>
        <v>2024</v>
      </c>
      <c r="B44" s="55" t="s">
        <v>790</v>
      </c>
      <c r="C44" s="55" t="s">
        <v>1020</v>
      </c>
      <c r="D44" s="55"/>
    </row>
    <row r="45" spans="1:4" s="52" customFormat="1" ht="20.100000000000001" customHeight="1" x14ac:dyDescent="0.25">
      <c r="A45" s="51">
        <f>IF(B44&gt;"",MAX(A$4:A44)+1,"")</f>
        <v>2025</v>
      </c>
      <c r="B45" s="55" t="s">
        <v>1054</v>
      </c>
      <c r="C45" s="55" t="s">
        <v>1055</v>
      </c>
      <c r="D45" s="55"/>
    </row>
    <row r="46" spans="1:4" s="52" customFormat="1" ht="20.100000000000001" customHeight="1" x14ac:dyDescent="0.25">
      <c r="A46" s="51">
        <f>IF(B45&gt;"",MAX(A$4:A45)+1,"")</f>
        <v>2026</v>
      </c>
      <c r="B46" s="55"/>
      <c r="C46" s="55"/>
      <c r="D46" s="55"/>
    </row>
    <row r="47" spans="1:4" s="52" customFormat="1" ht="20.100000000000001" customHeight="1" x14ac:dyDescent="0.25">
      <c r="A47" s="51" t="str">
        <f>IF(B46&gt;"",MAX(A$4:A46)+1,"")</f>
        <v/>
      </c>
      <c r="B47" s="55"/>
      <c r="C47" s="55"/>
      <c r="D47" s="55"/>
    </row>
    <row r="48" spans="1:4" s="52" customFormat="1" ht="20.100000000000001" customHeight="1" x14ac:dyDescent="0.25">
      <c r="A48" s="51" t="str">
        <f>IF(B47&gt;"",MAX(A$4:A47)+1,"")</f>
        <v/>
      </c>
      <c r="B48" s="55"/>
      <c r="C48" s="55"/>
      <c r="D48" s="55"/>
    </row>
    <row r="49" spans="1:4" s="52" customFormat="1" ht="20.100000000000001" customHeight="1" x14ac:dyDescent="0.25">
      <c r="A49" s="51" t="str">
        <f>IF(B48&gt;"",MAX(A$4:A48)+1,"")</f>
        <v/>
      </c>
      <c r="B49" s="55"/>
      <c r="C49" s="55"/>
      <c r="D49" s="55"/>
    </row>
    <row r="50" spans="1:4" s="52" customFormat="1" ht="20.100000000000001" customHeight="1" x14ac:dyDescent="0.25">
      <c r="A50" s="51" t="str">
        <f>IF(B49&gt;"",MAX(A$4:A49)+1,"")</f>
        <v/>
      </c>
      <c r="B50" s="55"/>
      <c r="C50" s="55"/>
      <c r="D50" s="55"/>
    </row>
    <row r="51" spans="1:4" s="52" customFormat="1" ht="20.100000000000001" customHeight="1" x14ac:dyDescent="0.25">
      <c r="A51" s="51" t="str">
        <f>IF(B50&gt;"",MAX(A$4:A50)+1,"")</f>
        <v/>
      </c>
      <c r="B51" s="55"/>
      <c r="C51" s="55"/>
      <c r="D51" s="55"/>
    </row>
    <row r="52" spans="1:4" s="52" customFormat="1" ht="20.100000000000001" customHeight="1" x14ac:dyDescent="0.25">
      <c r="A52" s="51" t="str">
        <f>IF(B51&gt;"",MAX(A$4:A51)+1,"")</f>
        <v/>
      </c>
      <c r="B52" s="55"/>
      <c r="C52" s="55"/>
      <c r="D52" s="55"/>
    </row>
    <row r="53" spans="1:4" s="52" customFormat="1" ht="20.100000000000001" customHeight="1" x14ac:dyDescent="0.25">
      <c r="A53" s="51" t="str">
        <f>IF(B52&gt;"",MAX(A$4:A52)+1,"")</f>
        <v/>
      </c>
      <c r="B53" s="55"/>
      <c r="C53" s="55"/>
      <c r="D53" s="55"/>
    </row>
    <row r="54" spans="1:4" s="52" customFormat="1" ht="20.100000000000001" customHeight="1" x14ac:dyDescent="0.25">
      <c r="A54" s="51" t="str">
        <f>IF(B53&gt;"",MAX(A$4:A53)+1,"")</f>
        <v/>
      </c>
      <c r="B54" s="55"/>
      <c r="C54" s="55"/>
      <c r="D54" s="55"/>
    </row>
    <row r="55" spans="1:4" s="52" customFormat="1" ht="20.100000000000001" customHeight="1" x14ac:dyDescent="0.25">
      <c r="A55" s="51" t="str">
        <f>IF(B54&gt;"",MAX(A$4:A54)+1,"")</f>
        <v/>
      </c>
      <c r="B55" s="55"/>
      <c r="C55" s="55"/>
      <c r="D55" s="55"/>
    </row>
    <row r="56" spans="1:4" s="52" customFormat="1" ht="20.100000000000001" customHeight="1" x14ac:dyDescent="0.25">
      <c r="A56" s="51" t="str">
        <f>IF(B55&gt;"",MAX(A$4:A55)+1,"")</f>
        <v/>
      </c>
      <c r="B56" s="55"/>
      <c r="C56" s="55"/>
      <c r="D56" s="55"/>
    </row>
    <row r="57" spans="1:4" s="52" customFormat="1" ht="20.100000000000001" customHeight="1" x14ac:dyDescent="0.25">
      <c r="A57" s="51" t="str">
        <f>IF(B56&gt;"",MAX(A$4:A56)+1,"")</f>
        <v/>
      </c>
      <c r="B57" s="55"/>
      <c r="C57" s="55"/>
      <c r="D57" s="55"/>
    </row>
    <row r="58" spans="1:4" s="52" customFormat="1" ht="20.100000000000001" customHeight="1" x14ac:dyDescent="0.25">
      <c r="A58" s="51" t="str">
        <f>IF(B57&gt;"",MAX(A$4:A57)+1,"")</f>
        <v/>
      </c>
      <c r="B58" s="55"/>
      <c r="C58" s="55"/>
      <c r="D58" s="55"/>
    </row>
    <row r="59" spans="1:4" s="52" customFormat="1" ht="20.100000000000001" customHeight="1" x14ac:dyDescent="0.25">
      <c r="A59" s="51"/>
      <c r="B59" s="54" t="str">
        <f>_xlfn.IFS(A59&gt;0,VLOOKUP(A59,'Men''s Premier League'!A:D,5,FALSE),A59="","")</f>
        <v/>
      </c>
      <c r="C59" s="55"/>
    </row>
    <row r="60" spans="1:4" s="52" customFormat="1" ht="20.100000000000001" customHeight="1" x14ac:dyDescent="0.25">
      <c r="A60" s="51"/>
      <c r="B60" s="54" t="str">
        <f>_xlfn.IFS(A60&gt;0,VLOOKUP(A60,'Men''s Premier League'!A:D,5,FALSE),A60="","")</f>
        <v/>
      </c>
      <c r="C60" s="55"/>
    </row>
    <row r="61" spans="1:4" s="52" customFormat="1" ht="20.100000000000001" customHeight="1" x14ac:dyDescent="0.25">
      <c r="A61" s="51"/>
      <c r="B61" s="54" t="str">
        <f>_xlfn.IFS(A61&gt;0,VLOOKUP(A61,'Men''s Premier League'!A:D,5,FALSE),A61="","")</f>
        <v/>
      </c>
      <c r="C61" s="55"/>
    </row>
    <row r="62" spans="1:4" s="52" customFormat="1" ht="20.100000000000001" customHeight="1" x14ac:dyDescent="0.25">
      <c r="A62" s="51"/>
      <c r="B62" s="54" t="str">
        <f>_xlfn.IFS(A62&gt;0,VLOOKUP(A62,'Men''s Premier League'!A:D,5,FALSE),A62="","")</f>
        <v/>
      </c>
      <c r="C62" s="55"/>
    </row>
    <row r="63" spans="1:4" s="52" customFormat="1" ht="20.100000000000001" customHeight="1" x14ac:dyDescent="0.25">
      <c r="A63" s="51"/>
      <c r="B63" s="54" t="str">
        <f>_xlfn.IFS(A63&gt;0,VLOOKUP(A63,'Men''s Premier League'!A:D,5,FALSE),A63="","")</f>
        <v/>
      </c>
      <c r="C63" s="55"/>
    </row>
    <row r="64" spans="1:4" s="52" customFormat="1" ht="20.100000000000001" customHeight="1" x14ac:dyDescent="0.25">
      <c r="A64" s="51"/>
      <c r="B64" s="54" t="str">
        <f>_xlfn.IFS(A64&gt;0,VLOOKUP(A64,'Men''s Premier League'!A:D,5,FALSE),A64="","")</f>
        <v/>
      </c>
      <c r="C64" s="55"/>
    </row>
    <row r="65" spans="1:3" s="52" customFormat="1" ht="20.100000000000001" customHeight="1" x14ac:dyDescent="0.25">
      <c r="A65" s="51"/>
      <c r="B65" s="54" t="str">
        <f>_xlfn.IFS(A65&gt;0,VLOOKUP(A65,'Men''s Premier League'!A:D,5,FALSE),A65="","")</f>
        <v/>
      </c>
      <c r="C65" s="55"/>
    </row>
    <row r="66" spans="1:3" s="52" customFormat="1" ht="20.100000000000001" customHeight="1" x14ac:dyDescent="0.25">
      <c r="A66" s="51"/>
      <c r="B66" s="54" t="str">
        <f>_xlfn.IFS(A66&gt;0,VLOOKUP(A66,'Men''s Premier League'!A:D,5,FALSE),A66="","")</f>
        <v/>
      </c>
      <c r="C66" s="55"/>
    </row>
    <row r="67" spans="1:3" s="52" customFormat="1" ht="20.100000000000001" customHeight="1" x14ac:dyDescent="0.25">
      <c r="A67" s="51"/>
      <c r="B67" s="54" t="str">
        <f>_xlfn.IFS(A67&gt;0,VLOOKUP(A67,'Men''s Premier League'!A:D,5,FALSE),A67="","")</f>
        <v/>
      </c>
      <c r="C67" s="55"/>
    </row>
    <row r="68" spans="1:3" s="52" customFormat="1" ht="20.100000000000001" customHeight="1" x14ac:dyDescent="0.25">
      <c r="A68" s="51"/>
      <c r="B68" s="54" t="str">
        <f>_xlfn.IFS(A68&gt;0,VLOOKUP(A68,'Men''s Premier League'!A:D,5,FALSE),A68="","")</f>
        <v/>
      </c>
      <c r="C68" s="55"/>
    </row>
    <row r="69" spans="1:3" s="52" customFormat="1" ht="20.100000000000001" customHeight="1" x14ac:dyDescent="0.25">
      <c r="A69" s="51"/>
      <c r="B69" s="54" t="str">
        <f>_xlfn.IFS(A69&gt;0,VLOOKUP(A69,'Men''s Premier League'!A:D,5,FALSE),A69="","")</f>
        <v/>
      </c>
      <c r="C69" s="55"/>
    </row>
    <row r="70" spans="1:3" s="52" customFormat="1" ht="20.100000000000001" customHeight="1" x14ac:dyDescent="0.25">
      <c r="A70" s="51"/>
      <c r="B70" s="54" t="str">
        <f>_xlfn.IFS(A70&gt;0,VLOOKUP(A70,'Men''s Premier League'!A:D,5,FALSE),A70="","")</f>
        <v/>
      </c>
      <c r="C70" s="55"/>
    </row>
    <row r="71" spans="1:3" s="52" customFormat="1" ht="20.100000000000001" customHeight="1" x14ac:dyDescent="0.25">
      <c r="A71" s="51"/>
      <c r="B71" s="54" t="str">
        <f>_xlfn.IFS(A71&gt;0,VLOOKUP(A71,'Men''s Premier League'!A:D,5,FALSE),A71="","")</f>
        <v/>
      </c>
      <c r="C71" s="55"/>
    </row>
    <row r="72" spans="1:3" s="52" customFormat="1" ht="20.100000000000001" customHeight="1" x14ac:dyDescent="0.25">
      <c r="A72" s="51"/>
      <c r="B72" s="54" t="str">
        <f>_xlfn.IFS(A72&gt;0,VLOOKUP(A72,'Men''s Premier League'!A:D,5,FALSE),A72="","")</f>
        <v/>
      </c>
      <c r="C72" s="55"/>
    </row>
    <row r="73" spans="1:3" s="52" customFormat="1" ht="20.100000000000001" customHeight="1" x14ac:dyDescent="0.25">
      <c r="A73" s="51"/>
      <c r="B73" s="54" t="str">
        <f>_xlfn.IFS(A73&gt;0,VLOOKUP(A73,'Men''s Premier League'!A:D,5,FALSE),A73="","")</f>
        <v/>
      </c>
      <c r="C73" s="55"/>
    </row>
    <row r="74" spans="1:3" s="52" customFormat="1" ht="20.100000000000001" customHeight="1" x14ac:dyDescent="0.25">
      <c r="A74" s="51"/>
      <c r="B74" s="54" t="str">
        <f>_xlfn.IFS(A74&gt;0,VLOOKUP(A74,'Men''s Premier League'!A:D,5,FALSE),A74="","")</f>
        <v/>
      </c>
      <c r="C74" s="55"/>
    </row>
    <row r="75" spans="1:3" s="52" customFormat="1" ht="20.100000000000001" customHeight="1" x14ac:dyDescent="0.25">
      <c r="A75" s="51"/>
      <c r="B75" s="54" t="str">
        <f>_xlfn.IFS(A75&gt;0,VLOOKUP(A75,'Men''s Premier League'!A:D,5,FALSE),A75="","")</f>
        <v/>
      </c>
      <c r="C75" s="55"/>
    </row>
    <row r="76" spans="1:3" s="52" customFormat="1" ht="20.100000000000001" customHeight="1" x14ac:dyDescent="0.25">
      <c r="A76" s="51"/>
      <c r="B76" s="54" t="str">
        <f>_xlfn.IFS(A76&gt;0,VLOOKUP(A76,'Men''s Premier League'!A:D,5,FALSE),A76="","")</f>
        <v/>
      </c>
      <c r="C76" s="55"/>
    </row>
    <row r="77" spans="1:3" s="52" customFormat="1" ht="20.100000000000001" customHeight="1" x14ac:dyDescent="0.25">
      <c r="A77" s="51"/>
      <c r="B77" s="54" t="str">
        <f>_xlfn.IFS(A77&gt;0,VLOOKUP(A77,'Men''s Premier League'!A:D,5,FALSE),A77="","")</f>
        <v/>
      </c>
      <c r="C77" s="55"/>
    </row>
    <row r="78" spans="1:3" s="52" customFormat="1" ht="20.100000000000001" customHeight="1" x14ac:dyDescent="0.25">
      <c r="A78" s="51"/>
      <c r="B78" s="54" t="str">
        <f>_xlfn.IFS(A78&gt;0,VLOOKUP(A78,'Men''s Premier League'!A:D,5,FALSE),A78="","")</f>
        <v/>
      </c>
      <c r="C78" s="55"/>
    </row>
    <row r="79" spans="1:3" s="52" customFormat="1" ht="20.100000000000001" customHeight="1" x14ac:dyDescent="0.25">
      <c r="A79" s="51"/>
      <c r="B79" s="54" t="str">
        <f>_xlfn.IFS(A79&gt;0,VLOOKUP(A79,'Men''s Premier League'!A:D,5,FALSE),A79="","")</f>
        <v/>
      </c>
      <c r="C79" s="55"/>
    </row>
    <row r="80" spans="1:3" s="52" customFormat="1" ht="20.100000000000001" customHeight="1" x14ac:dyDescent="0.25">
      <c r="A80" s="51"/>
      <c r="B80" s="54" t="str">
        <f>_xlfn.IFS(A80&gt;0,VLOOKUP(A80,'Men''s Premier League'!A:D,5,FALSE),A80="","")</f>
        <v/>
      </c>
      <c r="C80" s="55"/>
    </row>
    <row r="81" spans="1:3" s="52" customFormat="1" ht="20.100000000000001" customHeight="1" x14ac:dyDescent="0.25">
      <c r="A81" s="51"/>
      <c r="B81" s="54" t="str">
        <f>_xlfn.IFS(A81&gt;0,VLOOKUP(A81,'Men''s Premier League'!A:D,5,FALSE),A81="","")</f>
        <v/>
      </c>
      <c r="C81" s="55"/>
    </row>
    <row r="82" spans="1:3" s="52" customFormat="1" ht="20.100000000000001" customHeight="1" x14ac:dyDescent="0.25">
      <c r="A82" s="51"/>
      <c r="B82" s="54" t="str">
        <f>_xlfn.IFS(A82&gt;0,VLOOKUP(A82,'Men''s Premier League'!A:D,5,FALSE),A82="","")</f>
        <v/>
      </c>
      <c r="C82" s="55"/>
    </row>
    <row r="83" spans="1:3" s="52" customFormat="1" ht="20.100000000000001" customHeight="1" x14ac:dyDescent="0.25">
      <c r="A83" s="51"/>
      <c r="B83" s="54" t="str">
        <f>_xlfn.IFS(A83&gt;0,VLOOKUP(A83,'Men''s Premier League'!A:D,5,FALSE),A83="","")</f>
        <v/>
      </c>
      <c r="C83" s="55"/>
    </row>
    <row r="84" spans="1:3" s="52" customFormat="1" ht="20.100000000000001" customHeight="1" x14ac:dyDescent="0.25">
      <c r="A84" s="51"/>
      <c r="B84" s="54" t="str">
        <f>_xlfn.IFS(A84&gt;0,VLOOKUP(A84,'Men''s Premier League'!A:D,5,FALSE),A84="","")</f>
        <v/>
      </c>
      <c r="C84" s="55"/>
    </row>
    <row r="85" spans="1:3" s="52" customFormat="1" ht="20.100000000000001" customHeight="1" x14ac:dyDescent="0.25">
      <c r="A85" s="51"/>
      <c r="B85" s="54" t="str">
        <f>_xlfn.IFS(A85&gt;0,VLOOKUP(A85,'Men''s Premier League'!A:D,5,FALSE),A85="","")</f>
        <v/>
      </c>
      <c r="C85" s="55"/>
    </row>
    <row r="86" spans="1:3" s="52" customFormat="1" ht="20.100000000000001" customHeight="1" x14ac:dyDescent="0.25">
      <c r="A86" s="51"/>
      <c r="B86" s="54" t="str">
        <f>_xlfn.IFS(A86&gt;0,VLOOKUP(A86,'Men''s Premier League'!A:D,5,FALSE),A86="","")</f>
        <v/>
      </c>
      <c r="C86" s="55"/>
    </row>
    <row r="87" spans="1:3" s="52" customFormat="1" ht="20.100000000000001" customHeight="1" x14ac:dyDescent="0.25">
      <c r="A87" s="51"/>
      <c r="B87" s="54" t="str">
        <f>_xlfn.IFS(A87&gt;0,VLOOKUP(A87,'Men''s Premier League'!A:D,5,FALSE),A87="","")</f>
        <v/>
      </c>
      <c r="C87" s="55"/>
    </row>
    <row r="88" spans="1:3" s="52" customFormat="1" ht="20.100000000000001" customHeight="1" x14ac:dyDescent="0.25">
      <c r="A88" s="51"/>
      <c r="B88" s="54" t="str">
        <f>_xlfn.IFS(A88&gt;0,VLOOKUP(A88,'Men''s Premier League'!A:D,5,FALSE),A88="","")</f>
        <v/>
      </c>
      <c r="C88" s="55"/>
    </row>
    <row r="89" spans="1:3" s="52" customFormat="1" ht="20.100000000000001" customHeight="1" x14ac:dyDescent="0.25">
      <c r="A89" s="51"/>
      <c r="B89" s="54" t="str">
        <f>_xlfn.IFS(A89&gt;0,VLOOKUP(A89,'Men''s Premier League'!A:D,5,FALSE),A89="","")</f>
        <v/>
      </c>
      <c r="C89" s="55"/>
    </row>
    <row r="90" spans="1:3" s="52" customFormat="1" ht="20.100000000000001" customHeight="1" x14ac:dyDescent="0.25">
      <c r="A90" s="51"/>
      <c r="B90" s="54" t="str">
        <f>_xlfn.IFS(A90&gt;0,VLOOKUP(A90,'Men''s Premier League'!A:D,5,FALSE),A90="","")</f>
        <v/>
      </c>
      <c r="C90" s="55"/>
    </row>
    <row r="91" spans="1:3" s="52" customFormat="1" ht="20.100000000000001" customHeight="1" x14ac:dyDescent="0.25">
      <c r="A91" s="51"/>
      <c r="B91" s="54" t="str">
        <f>_xlfn.IFS(A91&gt;0,VLOOKUP(A91,'Men''s Premier League'!A:D,5,FALSE),A91="","")</f>
        <v/>
      </c>
      <c r="C91" s="55"/>
    </row>
    <row r="92" spans="1:3" s="52" customFormat="1" ht="20.100000000000001" customHeight="1" x14ac:dyDescent="0.25">
      <c r="A92" s="51"/>
      <c r="B92" s="54" t="str">
        <f>_xlfn.IFS(A92&gt;0,VLOOKUP(A92,'Men''s Premier League'!A:D,5,FALSE),A92="","")</f>
        <v/>
      </c>
      <c r="C92" s="55"/>
    </row>
    <row r="93" spans="1:3" s="52" customFormat="1" ht="20.100000000000001" customHeight="1" x14ac:dyDescent="0.25">
      <c r="A93" s="51"/>
      <c r="B93" s="54" t="str">
        <f>_xlfn.IFS(A93&gt;0,VLOOKUP(A93,'Men''s Premier League'!A:D,5,FALSE),A93="","")</f>
        <v/>
      </c>
      <c r="C93" s="55"/>
    </row>
    <row r="94" spans="1:3" x14ac:dyDescent="0.3">
      <c r="B94" s="54" t="str">
        <f>_xlfn.IFS(A94&gt;0,VLOOKUP(A94,'Men''s Premier League'!A:D,5,FALSE),A94="","")</f>
        <v/>
      </c>
    </row>
    <row r="95" spans="1:3" x14ac:dyDescent="0.3">
      <c r="B95" s="54" t="str">
        <f>_xlfn.IFS(A95&gt;0,VLOOKUP(A95,'Men''s Premier League'!A:D,5,FALSE),A95="","")</f>
        <v/>
      </c>
    </row>
    <row r="96" spans="1:3" x14ac:dyDescent="0.3">
      <c r="B96" s="54" t="str">
        <f>_xlfn.IFS(A96&gt;0,VLOOKUP(A96,'Men''s Premier League'!A:D,5,FALSE),A96="","")</f>
        <v/>
      </c>
    </row>
    <row r="97" spans="2:2" x14ac:dyDescent="0.3">
      <c r="B97" s="54" t="str">
        <f>_xlfn.IFS(A97&gt;0,VLOOKUP(A97,'Men''s Premier League'!A:D,5,FALSE),A97="","")</f>
        <v/>
      </c>
    </row>
    <row r="98" spans="2:2" x14ac:dyDescent="0.3">
      <c r="B98" s="54" t="str">
        <f>_xlfn.IFS(A98&gt;0,VLOOKUP(A98,'Men''s Premier League'!A:D,5,FALSE),A98="","")</f>
        <v/>
      </c>
    </row>
    <row r="99" spans="2:2" x14ac:dyDescent="0.3">
      <c r="B99" s="54" t="str">
        <f>_xlfn.IFS(A99&gt;0,VLOOKUP(A99,'Men''s Premier League'!A:D,5,FALSE),A99="","")</f>
        <v/>
      </c>
    </row>
    <row r="100" spans="2:2" x14ac:dyDescent="0.3">
      <c r="B100" s="54" t="str">
        <f>_xlfn.IFS(A100&gt;0,VLOOKUP(A100,'Men''s Premier League'!A:D,5,FALSE),A100="","")</f>
        <v/>
      </c>
    </row>
    <row r="101" spans="2:2" x14ac:dyDescent="0.3">
      <c r="B101" s="54" t="str">
        <f>_xlfn.IFS(A101&gt;0,VLOOKUP(A101,'Men''s Premier League'!A:D,5,FALSE),A101="","")</f>
        <v/>
      </c>
    </row>
    <row r="102" spans="2:2" x14ac:dyDescent="0.3">
      <c r="B102" s="54" t="str">
        <f>_xlfn.IFS(A102&gt;0,VLOOKUP(A102,'Men''s Premier League'!A:D,5,FALSE),A102="","")</f>
        <v/>
      </c>
    </row>
  </sheetData>
  <mergeCells count="1">
    <mergeCell ref="B4:D4"/>
  </mergeCells>
  <hyperlinks>
    <hyperlink ref="C1" location="'Competitions Dashboard'!A1" display=" COMPETITIONS DASHBOARD" xr:uid="{77D74DC1-6597-42B4-9F6F-EA7BA69A2A56}"/>
    <hyperlink ref="D1" location="'Statistics Overview'!A1" display="STATISTICS OVERVIEW" xr:uid="{850CD784-AA76-491C-B788-3E93D36A84D6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8FABA-9670-42E1-A465-BC3111F37CF3}">
  <sheetPr>
    <pageSetUpPr fitToPage="1"/>
  </sheetPr>
  <dimension ref="A1:H78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B22" sqref="B22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ht="9.9499999999999993" customHeigh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ht="9.9499999999999993" customHeight="1" x14ac:dyDescent="0.3">
      <c r="A3" s="51"/>
      <c r="B3" s="131"/>
      <c r="C3" s="47"/>
      <c r="D3" s="47"/>
      <c r="E3" s="48"/>
      <c r="F3" s="48"/>
      <c r="G3" s="48"/>
      <c r="H3" s="48"/>
    </row>
    <row r="4" spans="1:8" ht="45" customHeight="1" x14ac:dyDescent="0.3">
      <c r="A4" s="49"/>
      <c r="B4" s="314" t="s">
        <v>657</v>
      </c>
      <c r="C4" s="315"/>
      <c r="D4" s="315"/>
      <c r="E4" s="89"/>
      <c r="F4" s="89"/>
      <c r="G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425</v>
      </c>
      <c r="C6" s="94" t="s">
        <v>426</v>
      </c>
      <c r="D6" s="50"/>
      <c r="E6" s="50"/>
      <c r="F6" s="50"/>
      <c r="G6" s="50"/>
    </row>
    <row r="7" spans="1:8" s="52" customFormat="1" ht="20.100000000000001" customHeight="1" x14ac:dyDescent="0.25">
      <c r="A7" s="51">
        <v>2011</v>
      </c>
      <c r="B7" s="54" t="s">
        <v>658</v>
      </c>
      <c r="C7" s="55" t="s">
        <v>623</v>
      </c>
    </row>
    <row r="8" spans="1:8" s="52" customFormat="1" ht="20.100000000000001" customHeight="1" x14ac:dyDescent="0.25">
      <c r="A8" s="51">
        <v>2012</v>
      </c>
      <c r="B8" s="54" t="s">
        <v>659</v>
      </c>
      <c r="C8" s="55" t="s">
        <v>572</v>
      </c>
    </row>
    <row r="9" spans="1:8" s="52" customFormat="1" ht="20.100000000000001" customHeight="1" x14ac:dyDescent="0.25">
      <c r="A9" s="51">
        <v>2013</v>
      </c>
      <c r="B9" s="54" t="s">
        <v>453</v>
      </c>
      <c r="C9" s="55" t="s">
        <v>555</v>
      </c>
    </row>
    <row r="10" spans="1:8" s="52" customFormat="1" ht="20.100000000000001" customHeight="1" x14ac:dyDescent="0.25">
      <c r="A10" s="51">
        <v>2014</v>
      </c>
      <c r="B10" s="54" t="s">
        <v>454</v>
      </c>
      <c r="C10" s="55" t="s">
        <v>569</v>
      </c>
    </row>
    <row r="11" spans="1:8" s="52" customFormat="1" ht="20.100000000000001" customHeight="1" x14ac:dyDescent="0.25">
      <c r="A11" s="51">
        <v>2015</v>
      </c>
      <c r="B11" s="54" t="s">
        <v>660</v>
      </c>
      <c r="C11" s="55" t="s">
        <v>569</v>
      </c>
    </row>
    <row r="12" spans="1:8" s="52" customFormat="1" ht="20.100000000000001" customHeight="1" x14ac:dyDescent="0.25">
      <c r="A12" s="51">
        <v>2016</v>
      </c>
      <c r="B12" s="54" t="s">
        <v>661</v>
      </c>
      <c r="C12" s="55" t="s">
        <v>561</v>
      </c>
    </row>
    <row r="13" spans="1:8" s="52" customFormat="1" ht="20.100000000000001" customHeight="1" x14ac:dyDescent="0.25">
      <c r="A13" s="51">
        <v>2017</v>
      </c>
      <c r="B13" s="54" t="s">
        <v>458</v>
      </c>
      <c r="C13" s="55" t="s">
        <v>555</v>
      </c>
    </row>
    <row r="14" spans="1:8" s="52" customFormat="1" ht="20.100000000000001" customHeight="1" x14ac:dyDescent="0.25">
      <c r="A14" s="51">
        <v>2018</v>
      </c>
      <c r="B14" s="54" t="s">
        <v>662</v>
      </c>
      <c r="C14" s="55" t="s">
        <v>555</v>
      </c>
    </row>
    <row r="15" spans="1:8" s="52" customFormat="1" ht="20.100000000000001" customHeight="1" x14ac:dyDescent="0.25">
      <c r="A15" s="51">
        <v>2019</v>
      </c>
      <c r="B15" s="54" t="s">
        <v>663</v>
      </c>
      <c r="C15" s="55" t="s">
        <v>664</v>
      </c>
    </row>
    <row r="16" spans="1:8" s="52" customFormat="1" ht="20.100000000000001" customHeight="1" x14ac:dyDescent="0.25">
      <c r="A16" s="51">
        <f>IF(B15&gt;"",MAX(A$4:A15)+1,"")</f>
        <v>2020</v>
      </c>
      <c r="B16" s="55" t="s">
        <v>926</v>
      </c>
      <c r="C16" s="55" t="s">
        <v>555</v>
      </c>
      <c r="D16" s="55"/>
    </row>
    <row r="17" spans="1:4" s="52" customFormat="1" ht="20.100000000000001" customHeight="1" x14ac:dyDescent="0.25">
      <c r="A17" s="51">
        <f>IF(B16&gt;"",MAX(A$4:A16)+1,"")</f>
        <v>2021</v>
      </c>
      <c r="B17" s="55" t="s">
        <v>929</v>
      </c>
      <c r="C17" s="55"/>
      <c r="D17" s="55"/>
    </row>
    <row r="18" spans="1:4" s="52" customFormat="1" ht="20.100000000000001" customHeight="1" x14ac:dyDescent="0.25">
      <c r="A18" s="51">
        <f>IF(B17&gt;"",MAX(A$4:A17)+1,"")</f>
        <v>2022</v>
      </c>
      <c r="B18" s="55" t="s">
        <v>982</v>
      </c>
      <c r="C18" s="55" t="s">
        <v>664</v>
      </c>
      <c r="D18" s="55"/>
    </row>
    <row r="19" spans="1:4" s="52" customFormat="1" ht="20.100000000000001" customHeight="1" x14ac:dyDescent="0.25">
      <c r="A19" s="51">
        <f>IF(B18&gt;"",MAX(A$4:A18)+1,"")</f>
        <v>2023</v>
      </c>
      <c r="B19" s="55" t="s">
        <v>1000</v>
      </c>
      <c r="C19" s="55" t="s">
        <v>561</v>
      </c>
      <c r="D19" s="55"/>
    </row>
    <row r="20" spans="1:4" s="52" customFormat="1" ht="20.100000000000001" customHeight="1" x14ac:dyDescent="0.25">
      <c r="A20" s="51">
        <f>IF(B19&gt;"",MAX(A$4:A19)+1,"")</f>
        <v>2024</v>
      </c>
      <c r="B20" s="55" t="s">
        <v>1021</v>
      </c>
      <c r="C20" s="55" t="s">
        <v>561</v>
      </c>
      <c r="D20" s="55"/>
    </row>
    <row r="21" spans="1:4" s="52" customFormat="1" ht="20.100000000000001" customHeight="1" x14ac:dyDescent="0.25">
      <c r="A21" s="51">
        <f>IF(B20&gt;"",MAX(A$4:A20)+1,"")</f>
        <v>2025</v>
      </c>
      <c r="B21" s="55" t="s">
        <v>1046</v>
      </c>
      <c r="C21" s="55" t="s">
        <v>555</v>
      </c>
      <c r="D21" s="55"/>
    </row>
    <row r="22" spans="1:4" s="52" customFormat="1" ht="20.100000000000001" customHeight="1" x14ac:dyDescent="0.25">
      <c r="A22" s="51">
        <f>IF(B21&gt;"",MAX(A$4:A21)+1,"")</f>
        <v>2026</v>
      </c>
      <c r="B22" s="55"/>
      <c r="C22" s="55"/>
      <c r="D22" s="55"/>
    </row>
    <row r="23" spans="1:4" s="52" customFormat="1" ht="20.100000000000001" customHeight="1" x14ac:dyDescent="0.25">
      <c r="A23" s="51" t="str">
        <f>IF(B22&gt;"",MAX(A$4:A22)+1,"")</f>
        <v/>
      </c>
      <c r="B23" s="55"/>
      <c r="C23" s="55"/>
      <c r="D23" s="55"/>
    </row>
    <row r="24" spans="1:4" s="52" customFormat="1" ht="20.100000000000001" customHeight="1" x14ac:dyDescent="0.25">
      <c r="A24" s="51" t="str">
        <f>IF(B23&gt;"",MAX(A$4:A23)+1,"")</f>
        <v/>
      </c>
      <c r="B24" s="55"/>
      <c r="C24" s="55"/>
      <c r="D24" s="55"/>
    </row>
    <row r="25" spans="1:4" s="52" customFormat="1" ht="20.100000000000001" customHeight="1" x14ac:dyDescent="0.25">
      <c r="A25" s="51" t="str">
        <f>IF(B24&gt;"",MAX(A$4:A24)+1,"")</f>
        <v/>
      </c>
      <c r="B25" s="55"/>
      <c r="C25" s="55"/>
      <c r="D25" s="55"/>
    </row>
    <row r="26" spans="1:4" s="52" customFormat="1" ht="20.100000000000001" customHeight="1" x14ac:dyDescent="0.25">
      <c r="A26" s="51" t="str">
        <f>IF(B25&gt;"",MAX(A$4:A25)+1,"")</f>
        <v/>
      </c>
      <c r="B26" s="55"/>
      <c r="C26" s="55"/>
      <c r="D26" s="55"/>
    </row>
    <row r="27" spans="1:4" s="52" customFormat="1" ht="20.100000000000001" customHeight="1" x14ac:dyDescent="0.25">
      <c r="A27" s="51" t="str">
        <f>IF(B26&gt;"",MAX(A$4:A26)+1,"")</f>
        <v/>
      </c>
      <c r="B27" s="55"/>
      <c r="C27" s="55"/>
      <c r="D27" s="55"/>
    </row>
    <row r="28" spans="1:4" s="52" customFormat="1" ht="20.100000000000001" customHeight="1" x14ac:dyDescent="0.25">
      <c r="A28" s="51" t="str">
        <f>IF(B27&gt;"",MAX(A$4:A27)+1,"")</f>
        <v/>
      </c>
      <c r="B28" s="55"/>
      <c r="C28" s="55"/>
      <c r="D28" s="55"/>
    </row>
    <row r="29" spans="1:4" s="52" customFormat="1" ht="20.100000000000001" customHeight="1" x14ac:dyDescent="0.25">
      <c r="A29" s="51" t="str">
        <f>IF(B28&gt;"",MAX(A$4:A28)+1,"")</f>
        <v/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IF(B29&gt;"",MAX(A$4:A29)+1,"")</f>
        <v/>
      </c>
      <c r="B30" s="55"/>
      <c r="C30" s="55"/>
      <c r="D30" s="55"/>
    </row>
    <row r="31" spans="1:4" s="52" customFormat="1" ht="20.100000000000001" customHeight="1" x14ac:dyDescent="0.25">
      <c r="A31" s="51" t="str">
        <f>IF(B30&gt;"",MAX(A$4:A30)+1,"")</f>
        <v/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IF(B31&gt;"",MAX(A$4:A31)+1,"")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IF(B32&gt;"",MAX(A$4:A32)+1,"")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IF(B33&gt;"",MAX(A$4:A33)+1,"")</f>
        <v/>
      </c>
      <c r="B34" s="55"/>
      <c r="C34" s="55"/>
      <c r="D34" s="55"/>
    </row>
    <row r="35" spans="1:4" s="52" customFormat="1" ht="20.100000000000001" customHeight="1" x14ac:dyDescent="0.25">
      <c r="A35" s="51"/>
      <c r="B35" s="54" t="str">
        <f>_xlfn.IFS(A35&gt;0,VLOOKUP(A35,'Men''s Premier League'!A:D,5,FALSE),A35="","")</f>
        <v/>
      </c>
      <c r="C35" s="55"/>
    </row>
    <row r="36" spans="1:4" s="52" customFormat="1" ht="20.100000000000001" customHeight="1" x14ac:dyDescent="0.25">
      <c r="A36" s="51"/>
      <c r="B36" s="54" t="str">
        <f>_xlfn.IFS(A36&gt;0,VLOOKUP(A36,'Men''s Premier League'!A:D,5,FALSE),A36="","")</f>
        <v/>
      </c>
      <c r="C36" s="55"/>
    </row>
    <row r="37" spans="1:4" s="52" customFormat="1" ht="20.100000000000001" customHeight="1" x14ac:dyDescent="0.25">
      <c r="A37" s="51"/>
      <c r="B37" s="54" t="str">
        <f>_xlfn.IFS(A37&gt;0,VLOOKUP(A37,'Men''s Premier League'!A:D,5,FALSE),A37="","")</f>
        <v/>
      </c>
      <c r="C37" s="55"/>
    </row>
    <row r="38" spans="1:4" s="52" customFormat="1" ht="20.100000000000001" customHeight="1" x14ac:dyDescent="0.25">
      <c r="A38" s="51"/>
      <c r="B38" s="54" t="str">
        <f>_xlfn.IFS(A38&gt;0,VLOOKUP(A38,'Men''s Premier League'!A:D,5,FALSE),A38="","")</f>
        <v/>
      </c>
      <c r="C38" s="55"/>
    </row>
    <row r="39" spans="1:4" s="52" customFormat="1" ht="20.100000000000001" customHeight="1" x14ac:dyDescent="0.25">
      <c r="A39" s="51"/>
      <c r="B39" s="54" t="str">
        <f>_xlfn.IFS(A39&gt;0,VLOOKUP(A39,'Men''s Premier League'!A:D,5,FALSE),A39="","")</f>
        <v/>
      </c>
      <c r="C39" s="55"/>
    </row>
    <row r="40" spans="1:4" s="52" customFormat="1" ht="20.100000000000001" customHeight="1" x14ac:dyDescent="0.25">
      <c r="A40" s="51"/>
      <c r="B40" s="54" t="str">
        <f>_xlfn.IFS(A40&gt;0,VLOOKUP(A40,'Men''s Premier League'!A:D,5,FALSE),A40="","")</f>
        <v/>
      </c>
      <c r="C40" s="55"/>
    </row>
    <row r="41" spans="1:4" s="52" customFormat="1" ht="20.100000000000001" customHeight="1" x14ac:dyDescent="0.25">
      <c r="A41" s="51"/>
      <c r="B41" s="54" t="str">
        <f>_xlfn.IFS(A41&gt;0,VLOOKUP(A41,'Men''s Premier League'!A:D,5,FALSE),A41="","")</f>
        <v/>
      </c>
      <c r="C41" s="55"/>
    </row>
    <row r="42" spans="1:4" s="52" customFormat="1" ht="20.100000000000001" customHeight="1" x14ac:dyDescent="0.25">
      <c r="A42" s="51"/>
      <c r="B42" s="54" t="str">
        <f>_xlfn.IFS(A42&gt;0,VLOOKUP(A42,'Men''s Premier League'!A:D,5,FALSE),A42="","")</f>
        <v/>
      </c>
      <c r="C42" s="55"/>
    </row>
    <row r="43" spans="1:4" s="52" customFormat="1" ht="20.100000000000001" customHeight="1" x14ac:dyDescent="0.25">
      <c r="A43" s="51"/>
      <c r="B43" s="54" t="str">
        <f>_xlfn.IFS(A43&gt;0,VLOOKUP(A43,'Men''s Premier League'!A:D,5,FALSE),A43="","")</f>
        <v/>
      </c>
      <c r="C43" s="55"/>
    </row>
    <row r="44" spans="1:4" s="52" customFormat="1" ht="20.100000000000001" customHeight="1" x14ac:dyDescent="0.25">
      <c r="A44" s="51"/>
      <c r="B44" s="54" t="str">
        <f>_xlfn.IFS(A44&gt;0,VLOOKUP(A44,'Men''s Premier League'!A:D,5,FALSE),A44="","")</f>
        <v/>
      </c>
      <c r="C44" s="55"/>
    </row>
    <row r="45" spans="1:4" s="52" customFormat="1" ht="20.100000000000001" customHeight="1" x14ac:dyDescent="0.25">
      <c r="A45" s="51"/>
      <c r="B45" s="54" t="str">
        <f>_xlfn.IFS(A45&gt;0,VLOOKUP(A45,'Men''s Premier League'!A:D,5,FALSE),A45="","")</f>
        <v/>
      </c>
      <c r="C45" s="55"/>
    </row>
    <row r="46" spans="1:4" s="52" customFormat="1" ht="20.100000000000001" customHeight="1" x14ac:dyDescent="0.25">
      <c r="A46" s="51"/>
      <c r="B46" s="54" t="str">
        <f>_xlfn.IFS(A46&gt;0,VLOOKUP(A46,'Men''s Premier League'!A:D,5,FALSE),A46="","")</f>
        <v/>
      </c>
      <c r="C46" s="55"/>
    </row>
    <row r="47" spans="1:4" s="52" customFormat="1" ht="20.100000000000001" customHeight="1" x14ac:dyDescent="0.25">
      <c r="A47" s="51"/>
      <c r="B47" s="54" t="str">
        <f>_xlfn.IFS(A47&gt;0,VLOOKUP(A47,'Men''s Premier League'!A:D,5,FALSE),A47="","")</f>
        <v/>
      </c>
      <c r="C47" s="55"/>
    </row>
    <row r="48" spans="1:4" s="52" customFormat="1" ht="20.100000000000001" customHeight="1" x14ac:dyDescent="0.25">
      <c r="A48" s="51"/>
      <c r="B48" s="54" t="str">
        <f>_xlfn.IFS(A48&gt;0,VLOOKUP(A48,'Men''s Premier League'!A:D,5,FALSE),A48="","")</f>
        <v/>
      </c>
      <c r="C48" s="55"/>
    </row>
    <row r="49" spans="1:3" s="52" customFormat="1" ht="20.100000000000001" customHeight="1" x14ac:dyDescent="0.25">
      <c r="A49" s="51"/>
      <c r="B49" s="54" t="str">
        <f>_xlfn.IFS(A49&gt;0,VLOOKUP(A49,'Men''s Premier League'!A:D,5,FALSE),A49="","")</f>
        <v/>
      </c>
      <c r="C49" s="55"/>
    </row>
    <row r="50" spans="1:3" s="52" customFormat="1" ht="20.100000000000001" customHeight="1" x14ac:dyDescent="0.25">
      <c r="A50" s="51"/>
      <c r="B50" s="54" t="str">
        <f>_xlfn.IFS(A50&gt;0,VLOOKUP(A50,'Men''s Premier League'!A:D,5,FALSE),A50="","")</f>
        <v/>
      </c>
      <c r="C50" s="55"/>
    </row>
    <row r="51" spans="1:3" s="52" customFormat="1" ht="20.100000000000001" customHeight="1" x14ac:dyDescent="0.25">
      <c r="A51" s="51"/>
      <c r="B51" s="54" t="str">
        <f>_xlfn.IFS(A51&gt;0,VLOOKUP(A51,'Men''s Premier League'!A:D,5,FALSE),A51="","")</f>
        <v/>
      </c>
      <c r="C51" s="55"/>
    </row>
    <row r="52" spans="1:3" s="52" customFormat="1" ht="20.100000000000001" customHeight="1" x14ac:dyDescent="0.25">
      <c r="A52" s="51"/>
      <c r="B52" s="54" t="str">
        <f>_xlfn.IFS(A52&gt;0,VLOOKUP(A52,'Men''s Premier League'!A:D,5,FALSE),A52="","")</f>
        <v/>
      </c>
      <c r="C52" s="55"/>
    </row>
    <row r="53" spans="1:3" s="52" customFormat="1" ht="20.100000000000001" customHeight="1" x14ac:dyDescent="0.25">
      <c r="A53" s="51"/>
      <c r="B53" s="54" t="str">
        <f>_xlfn.IFS(A53&gt;0,VLOOKUP(A53,'Men''s Premier League'!A:D,5,FALSE),A53="","")</f>
        <v/>
      </c>
      <c r="C53" s="55"/>
    </row>
    <row r="54" spans="1:3" s="52" customFormat="1" ht="20.100000000000001" customHeight="1" x14ac:dyDescent="0.25">
      <c r="A54" s="51"/>
      <c r="B54" s="54" t="str">
        <f>_xlfn.IFS(A54&gt;0,VLOOKUP(A54,'Men''s Premier League'!A:D,5,FALSE),A54="","")</f>
        <v/>
      </c>
      <c r="C54" s="55"/>
    </row>
    <row r="55" spans="1:3" s="52" customFormat="1" ht="20.100000000000001" customHeight="1" x14ac:dyDescent="0.25">
      <c r="A55" s="51"/>
      <c r="B55" s="54" t="str">
        <f>_xlfn.IFS(A55&gt;0,VLOOKUP(A55,'Men''s Premier League'!A:D,5,FALSE),A55="","")</f>
        <v/>
      </c>
      <c r="C55" s="55"/>
    </row>
    <row r="56" spans="1:3" s="52" customFormat="1" ht="20.100000000000001" customHeight="1" x14ac:dyDescent="0.25">
      <c r="A56" s="51"/>
      <c r="B56" s="54" t="str">
        <f>_xlfn.IFS(A56&gt;0,VLOOKUP(A56,'Men''s Premier League'!A:D,5,FALSE),A56="","")</f>
        <v/>
      </c>
      <c r="C56" s="55"/>
    </row>
    <row r="57" spans="1:3" s="52" customFormat="1" ht="20.100000000000001" customHeight="1" x14ac:dyDescent="0.25">
      <c r="A57" s="51"/>
      <c r="B57" s="54" t="str">
        <f>_xlfn.IFS(A57&gt;0,VLOOKUP(A57,'Men''s Premier League'!A:D,5,FALSE),A57="","")</f>
        <v/>
      </c>
      <c r="C57" s="55"/>
    </row>
    <row r="58" spans="1:3" s="52" customFormat="1" ht="20.100000000000001" customHeight="1" x14ac:dyDescent="0.25">
      <c r="A58" s="51"/>
      <c r="B58" s="54" t="str">
        <f>_xlfn.IFS(A58&gt;0,VLOOKUP(A58,'Men''s Premier League'!A:D,5,FALSE),A58="","")</f>
        <v/>
      </c>
      <c r="C58" s="55"/>
    </row>
    <row r="59" spans="1:3" s="52" customFormat="1" ht="20.100000000000001" customHeight="1" x14ac:dyDescent="0.25">
      <c r="A59" s="51"/>
      <c r="B59" s="54" t="str">
        <f>_xlfn.IFS(A59&gt;0,VLOOKUP(A59,'Men''s Premier League'!A:D,5,FALSE),A59="","")</f>
        <v/>
      </c>
      <c r="C59" s="55"/>
    </row>
    <row r="60" spans="1:3" s="52" customFormat="1" ht="20.100000000000001" customHeight="1" x14ac:dyDescent="0.25">
      <c r="A60" s="51"/>
      <c r="B60" s="54" t="str">
        <f>_xlfn.IFS(A60&gt;0,VLOOKUP(A60,'Men''s Premier League'!A:D,5,FALSE),A60="","")</f>
        <v/>
      </c>
      <c r="C60" s="55"/>
    </row>
    <row r="61" spans="1:3" s="52" customFormat="1" ht="20.100000000000001" customHeight="1" x14ac:dyDescent="0.25">
      <c r="A61" s="51"/>
      <c r="B61" s="54" t="str">
        <f>_xlfn.IFS(A61&gt;0,VLOOKUP(A61,'Men''s Premier League'!A:D,5,FALSE),A61="","")</f>
        <v/>
      </c>
      <c r="C61" s="55"/>
    </row>
    <row r="62" spans="1:3" s="52" customFormat="1" ht="20.100000000000001" customHeight="1" x14ac:dyDescent="0.25">
      <c r="A62" s="51"/>
      <c r="B62" s="54" t="str">
        <f>_xlfn.IFS(A62&gt;0,VLOOKUP(A62,'Men''s Premier League'!A:D,5,FALSE),A62="","")</f>
        <v/>
      </c>
      <c r="C62" s="55"/>
    </row>
    <row r="63" spans="1:3" s="52" customFormat="1" ht="20.100000000000001" customHeight="1" x14ac:dyDescent="0.25">
      <c r="A63" s="51"/>
      <c r="B63" s="54" t="str">
        <f>_xlfn.IFS(A63&gt;0,VLOOKUP(A63,'Men''s Premier League'!A:D,5,FALSE),A63="","")</f>
        <v/>
      </c>
      <c r="C63" s="55"/>
    </row>
    <row r="64" spans="1:3" s="52" customFormat="1" ht="20.100000000000001" customHeight="1" x14ac:dyDescent="0.25">
      <c r="A64" s="51"/>
      <c r="B64" s="54" t="str">
        <f>_xlfn.IFS(A64&gt;0,VLOOKUP(A64,'Men''s Premier League'!A:D,5,FALSE),A64="","")</f>
        <v/>
      </c>
      <c r="C64" s="55"/>
    </row>
    <row r="65" spans="1:3" s="52" customFormat="1" ht="20.100000000000001" customHeight="1" x14ac:dyDescent="0.25">
      <c r="A65" s="51"/>
      <c r="B65" s="54" t="str">
        <f>_xlfn.IFS(A65&gt;0,VLOOKUP(A65,'Men''s Premier League'!A:D,5,FALSE),A65="","")</f>
        <v/>
      </c>
      <c r="C65" s="55"/>
    </row>
    <row r="66" spans="1:3" s="52" customFormat="1" ht="20.100000000000001" customHeight="1" x14ac:dyDescent="0.25">
      <c r="A66" s="51"/>
      <c r="B66" s="54" t="str">
        <f>_xlfn.IFS(A66&gt;0,VLOOKUP(A66,'Men''s Premier League'!A:D,5,FALSE),A66="","")</f>
        <v/>
      </c>
      <c r="C66" s="55"/>
    </row>
    <row r="67" spans="1:3" s="52" customFormat="1" ht="20.100000000000001" customHeight="1" x14ac:dyDescent="0.25">
      <c r="A67" s="51"/>
      <c r="B67" s="54" t="str">
        <f>_xlfn.IFS(A67&gt;0,VLOOKUP(A67,'Men''s Premier League'!A:D,5,FALSE),A67="","")</f>
        <v/>
      </c>
      <c r="C67" s="55"/>
    </row>
    <row r="68" spans="1:3" s="52" customFormat="1" ht="20.100000000000001" customHeight="1" x14ac:dyDescent="0.25">
      <c r="A68" s="51"/>
      <c r="B68" s="54" t="str">
        <f>_xlfn.IFS(A68&gt;0,VLOOKUP(A68,'Men''s Premier League'!A:D,5,FALSE),A68="","")</f>
        <v/>
      </c>
      <c r="C68" s="55"/>
    </row>
    <row r="69" spans="1:3" s="52" customFormat="1" ht="20.100000000000001" customHeight="1" x14ac:dyDescent="0.25">
      <c r="A69" s="51"/>
      <c r="B69" s="54" t="str">
        <f>_xlfn.IFS(A69&gt;0,VLOOKUP(A69,'Men''s Premier League'!A:D,5,FALSE),A69="","")</f>
        <v/>
      </c>
      <c r="C69" s="55"/>
    </row>
    <row r="70" spans="1:3" x14ac:dyDescent="0.3">
      <c r="B70" s="54" t="str">
        <f>_xlfn.IFS(A70&gt;0,VLOOKUP(A70,'Men''s Premier League'!A:D,5,FALSE),A70="","")</f>
        <v/>
      </c>
    </row>
    <row r="71" spans="1:3" x14ac:dyDescent="0.3">
      <c r="B71" s="54" t="str">
        <f>_xlfn.IFS(A71&gt;0,VLOOKUP(A71,'Men''s Premier League'!A:D,5,FALSE),A71="","")</f>
        <v/>
      </c>
    </row>
    <row r="72" spans="1:3" x14ac:dyDescent="0.3">
      <c r="B72" s="54" t="str">
        <f>_xlfn.IFS(A72&gt;0,VLOOKUP(A72,'Men''s Premier League'!A:D,5,FALSE),A72="","")</f>
        <v/>
      </c>
    </row>
    <row r="73" spans="1:3" x14ac:dyDescent="0.3">
      <c r="B73" s="54" t="str">
        <f>_xlfn.IFS(A73&gt;0,VLOOKUP(A73,'Men''s Premier League'!A:D,5,FALSE),A73="","")</f>
        <v/>
      </c>
    </row>
    <row r="74" spans="1:3" x14ac:dyDescent="0.3">
      <c r="B74" s="54" t="str">
        <f>_xlfn.IFS(A74&gt;0,VLOOKUP(A74,'Men''s Premier League'!A:D,5,FALSE),A74="","")</f>
        <v/>
      </c>
    </row>
    <row r="75" spans="1:3" x14ac:dyDescent="0.3">
      <c r="B75" s="54" t="str">
        <f>_xlfn.IFS(A75&gt;0,VLOOKUP(A75,'Men''s Premier League'!A:D,5,FALSE),A75="","")</f>
        <v/>
      </c>
    </row>
    <row r="76" spans="1:3" x14ac:dyDescent="0.3">
      <c r="B76" s="54" t="str">
        <f>_xlfn.IFS(A76&gt;0,VLOOKUP(A76,'Men''s Premier League'!A:D,5,FALSE),A76="","")</f>
        <v/>
      </c>
    </row>
    <row r="77" spans="1:3" x14ac:dyDescent="0.3">
      <c r="B77" s="54" t="str">
        <f>_xlfn.IFS(A77&gt;0,VLOOKUP(A77,'Men''s Premier League'!A:D,5,FALSE),A77="","")</f>
        <v/>
      </c>
    </row>
    <row r="78" spans="1:3" x14ac:dyDescent="0.3">
      <c r="B78" s="54" t="str">
        <f>_xlfn.IFS(A78&gt;0,VLOOKUP(A78,'Men''s Premier League'!A:D,5,FALSE),A78="","")</f>
        <v/>
      </c>
    </row>
  </sheetData>
  <mergeCells count="1">
    <mergeCell ref="B4:D4"/>
  </mergeCells>
  <hyperlinks>
    <hyperlink ref="C1" location="'Competitions Dashboard'!A1" display=" COMPETITIONS DASHBOARD" xr:uid="{76B6C6AC-304F-4CD3-B056-6C78230352F4}"/>
    <hyperlink ref="D1" location="'Statistics Overview'!A1" display="STATISTICS OVERVIEW" xr:uid="{BC8D993D-DF0F-4C87-AFDB-6F418CE5DD1B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F5C3D-FCA1-44B1-BA04-3A9483EF6570}">
  <sheetPr>
    <pageSetUpPr fitToPage="1"/>
  </sheetPr>
  <dimension ref="A1:H78"/>
  <sheetViews>
    <sheetView showGridLines="0" zoomScaleNormal="100" workbookViewId="0">
      <pane xSplit="1" ySplit="6" topLeftCell="B7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ht="9.9499999999999993" customHeigh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ht="9.9499999999999993" customHeight="1" x14ac:dyDescent="0.3">
      <c r="A3" s="51"/>
      <c r="B3" s="131"/>
      <c r="C3" s="47"/>
      <c r="D3" s="47"/>
      <c r="E3" s="48"/>
      <c r="F3" s="48"/>
      <c r="G3" s="48"/>
      <c r="H3" s="48"/>
    </row>
    <row r="4" spans="1:8" ht="45" customHeight="1" x14ac:dyDescent="0.3">
      <c r="A4" s="49"/>
      <c r="B4" s="314" t="s">
        <v>665</v>
      </c>
      <c r="C4" s="315"/>
      <c r="D4" s="315"/>
      <c r="E4" s="89"/>
      <c r="F4" s="89"/>
      <c r="G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425</v>
      </c>
      <c r="C6" s="94" t="s">
        <v>426</v>
      </c>
      <c r="D6" s="50"/>
      <c r="E6" s="50"/>
      <c r="F6" s="50"/>
      <c r="G6" s="50"/>
    </row>
    <row r="7" spans="1:8" s="52" customFormat="1" ht="20.100000000000001" customHeight="1" x14ac:dyDescent="0.25">
      <c r="A7" s="51">
        <v>2011</v>
      </c>
      <c r="B7" s="54" t="s">
        <v>666</v>
      </c>
      <c r="C7" s="55" t="s">
        <v>561</v>
      </c>
    </row>
    <row r="8" spans="1:8" s="52" customFormat="1" ht="20.100000000000001" customHeight="1" x14ac:dyDescent="0.25">
      <c r="A8" s="51">
        <v>2012</v>
      </c>
      <c r="B8" s="54" t="s">
        <v>667</v>
      </c>
      <c r="C8" s="55" t="s">
        <v>563</v>
      </c>
    </row>
    <row r="9" spans="1:8" s="52" customFormat="1" ht="20.100000000000001" customHeight="1" x14ac:dyDescent="0.25">
      <c r="A9" s="51">
        <v>2013</v>
      </c>
      <c r="B9" s="54" t="s">
        <v>564</v>
      </c>
      <c r="C9" s="55" t="s">
        <v>561</v>
      </c>
    </row>
    <row r="10" spans="1:8" s="52" customFormat="1" ht="20.100000000000001" customHeight="1" x14ac:dyDescent="0.25">
      <c r="A10" s="51">
        <v>2014</v>
      </c>
      <c r="B10" s="54" t="s">
        <v>668</v>
      </c>
      <c r="C10" s="55" t="s">
        <v>561</v>
      </c>
    </row>
    <row r="11" spans="1:8" s="52" customFormat="1" ht="20.100000000000001" customHeight="1" x14ac:dyDescent="0.25">
      <c r="A11" s="51">
        <v>2015</v>
      </c>
      <c r="B11" s="54" t="s">
        <v>564</v>
      </c>
      <c r="C11" s="55" t="s">
        <v>561</v>
      </c>
    </row>
    <row r="12" spans="1:8" s="52" customFormat="1" ht="20.100000000000001" customHeight="1" x14ac:dyDescent="0.25">
      <c r="A12" s="51">
        <v>2016</v>
      </c>
      <c r="B12" s="54" t="s">
        <v>668</v>
      </c>
      <c r="C12" s="55" t="s">
        <v>561</v>
      </c>
    </row>
    <row r="13" spans="1:8" s="52" customFormat="1" ht="20.100000000000001" customHeight="1" x14ac:dyDescent="0.25">
      <c r="A13" s="51">
        <v>2017</v>
      </c>
      <c r="B13" s="54" t="s">
        <v>577</v>
      </c>
      <c r="C13" s="55" t="s">
        <v>567</v>
      </c>
    </row>
    <row r="14" spans="1:8" s="52" customFormat="1" ht="20.100000000000001" customHeight="1" x14ac:dyDescent="0.25">
      <c r="A14" s="51">
        <v>2018</v>
      </c>
      <c r="B14" s="54" t="s">
        <v>669</v>
      </c>
      <c r="C14" s="55" t="s">
        <v>567</v>
      </c>
    </row>
    <row r="15" spans="1:8" s="52" customFormat="1" ht="20.100000000000001" customHeight="1" x14ac:dyDescent="0.25">
      <c r="A15" s="51">
        <v>2019</v>
      </c>
      <c r="B15" s="54" t="s">
        <v>670</v>
      </c>
      <c r="C15" s="55" t="s">
        <v>558</v>
      </c>
    </row>
    <row r="16" spans="1:8" s="52" customFormat="1" ht="20.100000000000001" customHeight="1" x14ac:dyDescent="0.25">
      <c r="A16" s="51">
        <f>IF(B15&gt;"",MAX(A$2:A15)+1,"")</f>
        <v>2020</v>
      </c>
      <c r="B16" s="55" t="s">
        <v>924</v>
      </c>
      <c r="C16" s="55" t="s">
        <v>558</v>
      </c>
      <c r="D16" s="55"/>
    </row>
    <row r="17" spans="1:4" s="52" customFormat="1" ht="20.100000000000001" customHeight="1" x14ac:dyDescent="0.25">
      <c r="A17" s="51">
        <f>IF(B16&gt;"",MAX(A$2:A16)+1,"")</f>
        <v>2021</v>
      </c>
      <c r="B17" s="55" t="s">
        <v>929</v>
      </c>
      <c r="C17" s="55"/>
      <c r="D17" s="55"/>
    </row>
    <row r="18" spans="1:4" s="52" customFormat="1" ht="20.100000000000001" customHeight="1" x14ac:dyDescent="0.25">
      <c r="A18" s="51">
        <f>IF(B17&gt;"",MAX(A$2:A17)+1,"")</f>
        <v>2022</v>
      </c>
      <c r="B18" s="55" t="s">
        <v>981</v>
      </c>
      <c r="C18" s="55" t="s">
        <v>563</v>
      </c>
      <c r="D18" s="55"/>
    </row>
    <row r="19" spans="1:4" s="52" customFormat="1" ht="20.100000000000001" customHeight="1" x14ac:dyDescent="0.25">
      <c r="A19" s="51">
        <f>IF(B18&gt;"",MAX(A$2:A18)+1,"")</f>
        <v>2023</v>
      </c>
      <c r="B19" s="55" t="s">
        <v>1001</v>
      </c>
      <c r="C19" s="55" t="s">
        <v>563</v>
      </c>
      <c r="D19" s="55"/>
    </row>
    <row r="20" spans="1:4" s="52" customFormat="1" ht="20.100000000000001" customHeight="1" x14ac:dyDescent="0.25">
      <c r="A20" s="51">
        <f>IF(B19&gt;"",MAX(A$2:A19)+1,"")</f>
        <v>2024</v>
      </c>
      <c r="B20" s="55" t="s">
        <v>1022</v>
      </c>
      <c r="C20" s="55" t="s">
        <v>555</v>
      </c>
      <c r="D20" s="55"/>
    </row>
    <row r="21" spans="1:4" s="52" customFormat="1" ht="20.100000000000001" customHeight="1" x14ac:dyDescent="0.25">
      <c r="A21" s="51">
        <f>IF(B20&gt;"",MAX(A$2:A20)+1,"")</f>
        <v>2025</v>
      </c>
      <c r="B21" s="55" t="s">
        <v>591</v>
      </c>
      <c r="C21" s="55" t="s">
        <v>558</v>
      </c>
      <c r="D21" s="55"/>
    </row>
    <row r="22" spans="1:4" s="52" customFormat="1" ht="20.100000000000001" customHeight="1" x14ac:dyDescent="0.25">
      <c r="A22" s="51">
        <f>IF(B21&gt;"",MAX(A$2:A21)+1,"")</f>
        <v>2026</v>
      </c>
      <c r="B22" s="55"/>
      <c r="C22" s="55"/>
      <c r="D22" s="55"/>
    </row>
    <row r="23" spans="1:4" s="52" customFormat="1" ht="20.100000000000001" customHeight="1" x14ac:dyDescent="0.25">
      <c r="A23" s="51" t="str">
        <f>IF(B22&gt;"",MAX(A$2:A22)+1,"")</f>
        <v/>
      </c>
      <c r="B23" s="55"/>
      <c r="C23" s="55"/>
      <c r="D23" s="55"/>
    </row>
    <row r="24" spans="1:4" s="52" customFormat="1" ht="20.100000000000001" customHeight="1" x14ac:dyDescent="0.25">
      <c r="A24" s="51" t="str">
        <f>IF(B23&gt;"",MAX(A$2:A23)+1,"")</f>
        <v/>
      </c>
      <c r="B24" s="55"/>
      <c r="C24" s="55"/>
      <c r="D24" s="55"/>
    </row>
    <row r="25" spans="1:4" s="52" customFormat="1" ht="20.100000000000001" customHeight="1" x14ac:dyDescent="0.25">
      <c r="A25" s="51" t="str">
        <f>IF(B24&gt;"",MAX(A$2:A24)+1,"")</f>
        <v/>
      </c>
      <c r="B25" s="55"/>
      <c r="C25" s="55"/>
      <c r="D25" s="55"/>
    </row>
    <row r="26" spans="1:4" s="52" customFormat="1" ht="20.100000000000001" customHeight="1" x14ac:dyDescent="0.25">
      <c r="A26" s="51" t="str">
        <f>IF(B25&gt;"",MAX(A$2:A25)+1,"")</f>
        <v/>
      </c>
      <c r="B26" s="55"/>
      <c r="C26" s="55"/>
      <c r="D26" s="55"/>
    </row>
    <row r="27" spans="1:4" s="52" customFormat="1" ht="20.100000000000001" customHeight="1" x14ac:dyDescent="0.25">
      <c r="A27" s="51" t="str">
        <f>IF(B26&gt;"",MAX(A$2:A26)+1,"")</f>
        <v/>
      </c>
      <c r="B27" s="55"/>
      <c r="C27" s="55"/>
      <c r="D27" s="55"/>
    </row>
    <row r="28" spans="1:4" s="52" customFormat="1" ht="20.100000000000001" customHeight="1" x14ac:dyDescent="0.25">
      <c r="A28" s="51" t="str">
        <f>IF(B27&gt;"",MAX(A$2:A27)+1,"")</f>
        <v/>
      </c>
      <c r="B28" s="55"/>
      <c r="C28" s="55"/>
      <c r="D28" s="55"/>
    </row>
    <row r="29" spans="1:4" s="52" customFormat="1" ht="20.100000000000001" customHeight="1" x14ac:dyDescent="0.25">
      <c r="A29" s="51" t="str">
        <f>IF(B28&gt;"",MAX(A$2:A28)+1,"")</f>
        <v/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IF(B29&gt;"",MAX(A$2:A29)+1,"")</f>
        <v/>
      </c>
      <c r="B30" s="55"/>
      <c r="C30" s="55"/>
      <c r="D30" s="55"/>
    </row>
    <row r="31" spans="1:4" s="52" customFormat="1" ht="20.100000000000001" customHeight="1" x14ac:dyDescent="0.25">
      <c r="A31" s="51" t="str">
        <f>IF(B30&gt;"",MAX(A$2:A30)+1,"")</f>
        <v/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IF(B31&gt;"",MAX(A$2:A31)+1,"")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IF(B32&gt;"",MAX(A$2:A32)+1,"")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IF(B33&gt;"",MAX(A$2:A33)+1,"")</f>
        <v/>
      </c>
      <c r="B34" s="55"/>
      <c r="C34" s="55"/>
      <c r="D34" s="55"/>
    </row>
    <row r="35" spans="1:4" s="52" customFormat="1" ht="20.100000000000001" customHeight="1" x14ac:dyDescent="0.25">
      <c r="A35" s="51"/>
      <c r="B35" s="54" t="str">
        <f>_xlfn.IFS(A35&gt;0,VLOOKUP(A35,'Men''s Premier League'!A:D,5,FALSE),A35="","")</f>
        <v/>
      </c>
      <c r="C35" s="55"/>
    </row>
    <row r="36" spans="1:4" s="52" customFormat="1" ht="20.100000000000001" customHeight="1" x14ac:dyDescent="0.25">
      <c r="A36" s="51"/>
      <c r="B36" s="54" t="str">
        <f>_xlfn.IFS(A36&gt;0,VLOOKUP(A36,'Men''s Premier League'!A:D,5,FALSE),A36="","")</f>
        <v/>
      </c>
      <c r="C36" s="55"/>
    </row>
    <row r="37" spans="1:4" s="52" customFormat="1" ht="20.100000000000001" customHeight="1" x14ac:dyDescent="0.25">
      <c r="A37" s="51"/>
      <c r="B37" s="54" t="str">
        <f>_xlfn.IFS(A37&gt;0,VLOOKUP(A37,'Men''s Premier League'!A:D,5,FALSE),A37="","")</f>
        <v/>
      </c>
      <c r="C37" s="55"/>
    </row>
    <row r="38" spans="1:4" s="52" customFormat="1" ht="20.100000000000001" customHeight="1" x14ac:dyDescent="0.25">
      <c r="A38" s="51"/>
      <c r="B38" s="54" t="str">
        <f>_xlfn.IFS(A38&gt;0,VLOOKUP(A38,'Men''s Premier League'!A:D,5,FALSE),A38="","")</f>
        <v/>
      </c>
      <c r="C38" s="55"/>
    </row>
    <row r="39" spans="1:4" s="52" customFormat="1" ht="20.100000000000001" customHeight="1" x14ac:dyDescent="0.25">
      <c r="A39" s="51"/>
      <c r="B39" s="54" t="str">
        <f>_xlfn.IFS(A39&gt;0,VLOOKUP(A39,'Men''s Premier League'!A:D,5,FALSE),A39="","")</f>
        <v/>
      </c>
      <c r="C39" s="55"/>
    </row>
    <row r="40" spans="1:4" s="52" customFormat="1" ht="20.100000000000001" customHeight="1" x14ac:dyDescent="0.25">
      <c r="A40" s="51"/>
      <c r="B40" s="54" t="str">
        <f>_xlfn.IFS(A40&gt;0,VLOOKUP(A40,'Men''s Premier League'!A:D,5,FALSE),A40="","")</f>
        <v/>
      </c>
      <c r="C40" s="55"/>
    </row>
    <row r="41" spans="1:4" s="52" customFormat="1" ht="20.100000000000001" customHeight="1" x14ac:dyDescent="0.25">
      <c r="A41" s="51"/>
      <c r="B41" s="54" t="str">
        <f>_xlfn.IFS(A41&gt;0,VLOOKUP(A41,'Men''s Premier League'!A:D,5,FALSE),A41="","")</f>
        <v/>
      </c>
      <c r="C41" s="55"/>
    </row>
    <row r="42" spans="1:4" s="52" customFormat="1" ht="20.100000000000001" customHeight="1" x14ac:dyDescent="0.25">
      <c r="A42" s="51"/>
      <c r="B42" s="54" t="str">
        <f>_xlfn.IFS(A42&gt;0,VLOOKUP(A42,'Men''s Premier League'!A:D,5,FALSE),A42="","")</f>
        <v/>
      </c>
      <c r="C42" s="55"/>
    </row>
    <row r="43" spans="1:4" s="52" customFormat="1" ht="20.100000000000001" customHeight="1" x14ac:dyDescent="0.25">
      <c r="A43" s="51"/>
      <c r="B43" s="54" t="str">
        <f>_xlfn.IFS(A43&gt;0,VLOOKUP(A43,'Men''s Premier League'!A:D,5,FALSE),A43="","")</f>
        <v/>
      </c>
      <c r="C43" s="55"/>
    </row>
    <row r="44" spans="1:4" s="52" customFormat="1" ht="20.100000000000001" customHeight="1" x14ac:dyDescent="0.25">
      <c r="A44" s="51"/>
      <c r="B44" s="54" t="str">
        <f>_xlfn.IFS(A44&gt;0,VLOOKUP(A44,'Men''s Premier League'!A:D,5,FALSE),A44="","")</f>
        <v/>
      </c>
      <c r="C44" s="55"/>
    </row>
    <row r="45" spans="1:4" s="52" customFormat="1" ht="20.100000000000001" customHeight="1" x14ac:dyDescent="0.25">
      <c r="A45" s="51"/>
      <c r="B45" s="54" t="str">
        <f>_xlfn.IFS(A45&gt;0,VLOOKUP(A45,'Men''s Premier League'!A:D,5,FALSE),A45="","")</f>
        <v/>
      </c>
      <c r="C45" s="55"/>
    </row>
    <row r="46" spans="1:4" s="52" customFormat="1" ht="20.100000000000001" customHeight="1" x14ac:dyDescent="0.25">
      <c r="A46" s="51"/>
      <c r="B46" s="54" t="str">
        <f>_xlfn.IFS(A46&gt;0,VLOOKUP(A46,'Men''s Premier League'!A:D,5,FALSE),A46="","")</f>
        <v/>
      </c>
      <c r="C46" s="55"/>
    </row>
    <row r="47" spans="1:4" s="52" customFormat="1" ht="20.100000000000001" customHeight="1" x14ac:dyDescent="0.25">
      <c r="A47" s="51"/>
      <c r="B47" s="54" t="str">
        <f>_xlfn.IFS(A47&gt;0,VLOOKUP(A47,'Men''s Premier League'!A:D,5,FALSE),A47="","")</f>
        <v/>
      </c>
      <c r="C47" s="55"/>
    </row>
    <row r="48" spans="1:4" s="52" customFormat="1" ht="20.100000000000001" customHeight="1" x14ac:dyDescent="0.25">
      <c r="A48" s="51"/>
      <c r="B48" s="54" t="str">
        <f>_xlfn.IFS(A48&gt;0,VLOOKUP(A48,'Men''s Premier League'!A:D,5,FALSE),A48="","")</f>
        <v/>
      </c>
      <c r="C48" s="55"/>
    </row>
    <row r="49" spans="1:3" s="52" customFormat="1" ht="20.100000000000001" customHeight="1" x14ac:dyDescent="0.25">
      <c r="A49" s="51"/>
      <c r="B49" s="54" t="str">
        <f>_xlfn.IFS(A49&gt;0,VLOOKUP(A49,'Men''s Premier League'!A:D,5,FALSE),A49="","")</f>
        <v/>
      </c>
      <c r="C49" s="55"/>
    </row>
    <row r="50" spans="1:3" s="52" customFormat="1" ht="20.100000000000001" customHeight="1" x14ac:dyDescent="0.25">
      <c r="A50" s="51"/>
      <c r="B50" s="54" t="str">
        <f>_xlfn.IFS(A50&gt;0,VLOOKUP(A50,'Men''s Premier League'!A:D,5,FALSE),A50="","")</f>
        <v/>
      </c>
      <c r="C50" s="55"/>
    </row>
    <row r="51" spans="1:3" s="52" customFormat="1" ht="20.100000000000001" customHeight="1" x14ac:dyDescent="0.25">
      <c r="A51" s="51"/>
      <c r="B51" s="54" t="str">
        <f>_xlfn.IFS(A51&gt;0,VLOOKUP(A51,'Men''s Premier League'!A:D,5,FALSE),A51="","")</f>
        <v/>
      </c>
      <c r="C51" s="55"/>
    </row>
    <row r="52" spans="1:3" s="52" customFormat="1" ht="20.100000000000001" customHeight="1" x14ac:dyDescent="0.25">
      <c r="A52" s="51"/>
      <c r="B52" s="54" t="str">
        <f>_xlfn.IFS(A52&gt;0,VLOOKUP(A52,'Men''s Premier League'!A:D,5,FALSE),A52="","")</f>
        <v/>
      </c>
      <c r="C52" s="55"/>
    </row>
    <row r="53" spans="1:3" s="52" customFormat="1" ht="20.100000000000001" customHeight="1" x14ac:dyDescent="0.25">
      <c r="A53" s="51"/>
      <c r="B53" s="54" t="str">
        <f>_xlfn.IFS(A53&gt;0,VLOOKUP(A53,'Men''s Premier League'!A:D,5,FALSE),A53="","")</f>
        <v/>
      </c>
      <c r="C53" s="55"/>
    </row>
    <row r="54" spans="1:3" s="52" customFormat="1" ht="20.100000000000001" customHeight="1" x14ac:dyDescent="0.25">
      <c r="A54" s="51"/>
      <c r="B54" s="54" t="str">
        <f>_xlfn.IFS(A54&gt;0,VLOOKUP(A54,'Men''s Premier League'!A:D,5,FALSE),A54="","")</f>
        <v/>
      </c>
      <c r="C54" s="55"/>
    </row>
    <row r="55" spans="1:3" s="52" customFormat="1" ht="20.100000000000001" customHeight="1" x14ac:dyDescent="0.25">
      <c r="A55" s="51"/>
      <c r="B55" s="54" t="str">
        <f>_xlfn.IFS(A55&gt;0,VLOOKUP(A55,'Men''s Premier League'!A:D,5,FALSE),A55="","")</f>
        <v/>
      </c>
      <c r="C55" s="55"/>
    </row>
    <row r="56" spans="1:3" s="52" customFormat="1" ht="20.100000000000001" customHeight="1" x14ac:dyDescent="0.25">
      <c r="A56" s="51"/>
      <c r="B56" s="54" t="str">
        <f>_xlfn.IFS(A56&gt;0,VLOOKUP(A56,'Men''s Premier League'!A:D,5,FALSE),A56="","")</f>
        <v/>
      </c>
      <c r="C56" s="55"/>
    </row>
    <row r="57" spans="1:3" s="52" customFormat="1" ht="20.100000000000001" customHeight="1" x14ac:dyDescent="0.25">
      <c r="A57" s="51"/>
      <c r="B57" s="54" t="str">
        <f>_xlfn.IFS(A57&gt;0,VLOOKUP(A57,'Men''s Premier League'!A:D,5,FALSE),A57="","")</f>
        <v/>
      </c>
      <c r="C57" s="55"/>
    </row>
    <row r="58" spans="1:3" s="52" customFormat="1" ht="20.100000000000001" customHeight="1" x14ac:dyDescent="0.25">
      <c r="A58" s="51"/>
      <c r="B58" s="54" t="str">
        <f>_xlfn.IFS(A58&gt;0,VLOOKUP(A58,'Men''s Premier League'!A:D,5,FALSE),A58="","")</f>
        <v/>
      </c>
      <c r="C58" s="55"/>
    </row>
    <row r="59" spans="1:3" s="52" customFormat="1" ht="20.100000000000001" customHeight="1" x14ac:dyDescent="0.25">
      <c r="A59" s="51"/>
      <c r="B59" s="54" t="str">
        <f>_xlfn.IFS(A59&gt;0,VLOOKUP(A59,'Men''s Premier League'!A:D,5,FALSE),A59="","")</f>
        <v/>
      </c>
      <c r="C59" s="55"/>
    </row>
    <row r="60" spans="1:3" s="52" customFormat="1" ht="20.100000000000001" customHeight="1" x14ac:dyDescent="0.25">
      <c r="A60" s="51"/>
      <c r="B60" s="54" t="str">
        <f>_xlfn.IFS(A60&gt;0,VLOOKUP(A60,'Men''s Premier League'!A:D,5,FALSE),A60="","")</f>
        <v/>
      </c>
      <c r="C60" s="55"/>
    </row>
    <row r="61" spans="1:3" s="52" customFormat="1" ht="20.100000000000001" customHeight="1" x14ac:dyDescent="0.25">
      <c r="A61" s="51"/>
      <c r="B61" s="54" t="str">
        <f>_xlfn.IFS(A61&gt;0,VLOOKUP(A61,'Men''s Premier League'!A:D,5,FALSE),A61="","")</f>
        <v/>
      </c>
      <c r="C61" s="55"/>
    </row>
    <row r="62" spans="1:3" s="52" customFormat="1" ht="20.100000000000001" customHeight="1" x14ac:dyDescent="0.25">
      <c r="A62" s="51"/>
      <c r="B62" s="54" t="str">
        <f>_xlfn.IFS(A62&gt;0,VLOOKUP(A62,'Men''s Premier League'!A:D,5,FALSE),A62="","")</f>
        <v/>
      </c>
      <c r="C62" s="55"/>
    </row>
    <row r="63" spans="1:3" s="52" customFormat="1" ht="20.100000000000001" customHeight="1" x14ac:dyDescent="0.25">
      <c r="A63" s="51"/>
      <c r="B63" s="54" t="str">
        <f>_xlfn.IFS(A63&gt;0,VLOOKUP(A63,'Men''s Premier League'!A:D,5,FALSE),A63="","")</f>
        <v/>
      </c>
      <c r="C63" s="55"/>
    </row>
    <row r="64" spans="1:3" s="52" customFormat="1" ht="20.100000000000001" customHeight="1" x14ac:dyDescent="0.25">
      <c r="A64" s="51"/>
      <c r="B64" s="54" t="str">
        <f>_xlfn.IFS(A64&gt;0,VLOOKUP(A64,'Men''s Premier League'!A:D,5,FALSE),A64="","")</f>
        <v/>
      </c>
      <c r="C64" s="55"/>
    </row>
    <row r="65" spans="1:3" s="52" customFormat="1" ht="20.100000000000001" customHeight="1" x14ac:dyDescent="0.25">
      <c r="A65" s="51"/>
      <c r="B65" s="54" t="str">
        <f>_xlfn.IFS(A65&gt;0,VLOOKUP(A65,'Men''s Premier League'!A:D,5,FALSE),A65="","")</f>
        <v/>
      </c>
      <c r="C65" s="55"/>
    </row>
    <row r="66" spans="1:3" s="52" customFormat="1" ht="20.100000000000001" customHeight="1" x14ac:dyDescent="0.25">
      <c r="A66" s="51"/>
      <c r="B66" s="54" t="str">
        <f>_xlfn.IFS(A66&gt;0,VLOOKUP(A66,'Men''s Premier League'!A:D,5,FALSE),A66="","")</f>
        <v/>
      </c>
      <c r="C66" s="55"/>
    </row>
    <row r="67" spans="1:3" s="52" customFormat="1" ht="20.100000000000001" customHeight="1" x14ac:dyDescent="0.25">
      <c r="A67" s="51"/>
      <c r="B67" s="54" t="str">
        <f>_xlfn.IFS(A67&gt;0,VLOOKUP(A67,'Men''s Premier League'!A:D,5,FALSE),A67="","")</f>
        <v/>
      </c>
      <c r="C67" s="55"/>
    </row>
    <row r="68" spans="1:3" s="52" customFormat="1" ht="20.100000000000001" customHeight="1" x14ac:dyDescent="0.25">
      <c r="A68" s="51"/>
      <c r="B68" s="54" t="str">
        <f>_xlfn.IFS(A68&gt;0,VLOOKUP(A68,'Men''s Premier League'!A:D,5,FALSE),A68="","")</f>
        <v/>
      </c>
      <c r="C68" s="55"/>
    </row>
    <row r="69" spans="1:3" s="52" customFormat="1" ht="20.100000000000001" customHeight="1" x14ac:dyDescent="0.25">
      <c r="A69" s="51"/>
      <c r="B69" s="54" t="str">
        <f>_xlfn.IFS(A69&gt;0,VLOOKUP(A69,'Men''s Premier League'!A:D,5,FALSE),A69="","")</f>
        <v/>
      </c>
      <c r="C69" s="55"/>
    </row>
    <row r="70" spans="1:3" x14ac:dyDescent="0.3">
      <c r="B70" s="54" t="str">
        <f>_xlfn.IFS(A70&gt;0,VLOOKUP(A70,'Men''s Premier League'!A:D,5,FALSE),A70="","")</f>
        <v/>
      </c>
    </row>
    <row r="71" spans="1:3" x14ac:dyDescent="0.3">
      <c r="B71" s="54" t="str">
        <f>_xlfn.IFS(A71&gt;0,VLOOKUP(A71,'Men''s Premier League'!A:D,5,FALSE),A71="","")</f>
        <v/>
      </c>
    </row>
    <row r="72" spans="1:3" x14ac:dyDescent="0.3">
      <c r="B72" s="54" t="str">
        <f>_xlfn.IFS(A72&gt;0,VLOOKUP(A72,'Men''s Premier League'!A:D,5,FALSE),A72="","")</f>
        <v/>
      </c>
    </row>
    <row r="73" spans="1:3" x14ac:dyDescent="0.3">
      <c r="B73" s="54" t="str">
        <f>_xlfn.IFS(A73&gt;0,VLOOKUP(A73,'Men''s Premier League'!A:D,5,FALSE),A73="","")</f>
        <v/>
      </c>
    </row>
    <row r="74" spans="1:3" x14ac:dyDescent="0.3">
      <c r="B74" s="54" t="str">
        <f>_xlfn.IFS(A74&gt;0,VLOOKUP(A74,'Men''s Premier League'!A:D,5,FALSE),A74="","")</f>
        <v/>
      </c>
    </row>
    <row r="75" spans="1:3" x14ac:dyDescent="0.3">
      <c r="B75" s="54" t="str">
        <f>_xlfn.IFS(A75&gt;0,VLOOKUP(A75,'Men''s Premier League'!A:D,5,FALSE),A75="","")</f>
        <v/>
      </c>
    </row>
    <row r="76" spans="1:3" x14ac:dyDescent="0.3">
      <c r="B76" s="54" t="str">
        <f>_xlfn.IFS(A76&gt;0,VLOOKUP(A76,'Men''s Premier League'!A:D,5,FALSE),A76="","")</f>
        <v/>
      </c>
    </row>
    <row r="77" spans="1:3" x14ac:dyDescent="0.3">
      <c r="B77" s="54" t="str">
        <f>_xlfn.IFS(A77&gt;0,VLOOKUP(A77,'Men''s Premier League'!A:D,5,FALSE),A77="","")</f>
        <v/>
      </c>
    </row>
    <row r="78" spans="1:3" x14ac:dyDescent="0.3">
      <c r="B78" s="54" t="str">
        <f>_xlfn.IFS(A78&gt;0,VLOOKUP(A78,'Men''s Premier League'!A:D,5,FALSE),A78="","")</f>
        <v/>
      </c>
    </row>
  </sheetData>
  <mergeCells count="1">
    <mergeCell ref="B4:D4"/>
  </mergeCells>
  <hyperlinks>
    <hyperlink ref="D1" location="'Statistics Overview'!A1" display="STATISTICS OVERVIEW" xr:uid="{4D1D0D70-7271-4C74-9D0C-4CC9B6446C41}"/>
    <hyperlink ref="C1" location="'Competitions Dashboard'!A1" display=" COMPETITIONS DASHBOARD" xr:uid="{5ADF836D-1292-46B1-8ACC-5FB29EB57AE2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A3CA1-8991-4BBF-90EB-FF8E5B98EB12}">
  <sheetPr>
    <pageSetUpPr fitToPage="1"/>
  </sheetPr>
  <dimension ref="A1:H78"/>
  <sheetViews>
    <sheetView showGridLines="0" zoomScaleNormal="100" workbookViewId="0">
      <pane xSplit="1" ySplit="6" topLeftCell="B32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ht="9.9499999999999993" customHeigh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ht="9.9499999999999993" customHeight="1" x14ac:dyDescent="0.3">
      <c r="A3" s="51"/>
      <c r="B3" s="131"/>
      <c r="C3" s="47"/>
      <c r="D3" s="47"/>
      <c r="E3" s="48"/>
      <c r="F3" s="48"/>
      <c r="G3" s="48"/>
      <c r="H3" s="48"/>
    </row>
    <row r="4" spans="1:8" ht="45" customHeight="1" x14ac:dyDescent="0.3">
      <c r="A4" s="49"/>
      <c r="B4" s="314" t="s">
        <v>671</v>
      </c>
      <c r="C4" s="315"/>
      <c r="D4" s="315"/>
      <c r="E4" s="89"/>
      <c r="F4" s="89"/>
      <c r="G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425</v>
      </c>
      <c r="C6" s="55"/>
      <c r="D6" s="50"/>
      <c r="E6" s="50"/>
      <c r="F6" s="50"/>
      <c r="G6" s="50"/>
    </row>
    <row r="7" spans="1:8" s="52" customFormat="1" ht="20.100000000000001" customHeight="1" x14ac:dyDescent="0.25">
      <c r="A7" s="51">
        <v>1982</v>
      </c>
      <c r="B7" s="55" t="s">
        <v>672</v>
      </c>
      <c r="C7" s="55"/>
      <c r="D7" s="55"/>
    </row>
    <row r="8" spans="1:8" s="135" customFormat="1" ht="20.100000000000001" customHeight="1" x14ac:dyDescent="0.25">
      <c r="A8" s="51">
        <f>IF(B7&gt;"",MAX(A$2:A7)+1,"")</f>
        <v>1983</v>
      </c>
      <c r="B8" s="55" t="s">
        <v>673</v>
      </c>
      <c r="C8" s="55"/>
      <c r="D8" s="55"/>
      <c r="E8" s="52"/>
      <c r="F8" s="52"/>
      <c r="G8" s="52"/>
      <c r="H8" s="52"/>
    </row>
    <row r="9" spans="1:8" s="52" customFormat="1" ht="20.100000000000001" customHeight="1" x14ac:dyDescent="0.25">
      <c r="A9" s="51">
        <f>IF(B8&gt;"",MAX(A$2:A8)+1,"")</f>
        <v>1984</v>
      </c>
      <c r="B9" s="55" t="s">
        <v>674</v>
      </c>
      <c r="C9" s="55"/>
      <c r="D9" s="55"/>
    </row>
    <row r="10" spans="1:8" s="52" customFormat="1" ht="20.100000000000001" customHeight="1" x14ac:dyDescent="0.25">
      <c r="A10" s="51">
        <f>IF(B9&gt;"",MAX(A$2:A9)+1,"")</f>
        <v>1985</v>
      </c>
      <c r="B10" s="55" t="s">
        <v>672</v>
      </c>
      <c r="C10" s="55"/>
      <c r="D10" s="55"/>
    </row>
    <row r="11" spans="1:8" s="52" customFormat="1" ht="20.100000000000001" customHeight="1" x14ac:dyDescent="0.25">
      <c r="A11" s="51">
        <f>IF(B10&gt;"",MAX(A$2:A10)+1,"")</f>
        <v>1986</v>
      </c>
      <c r="B11" s="55" t="s">
        <v>675</v>
      </c>
      <c r="C11" s="55"/>
      <c r="D11" s="55"/>
    </row>
    <row r="12" spans="1:8" s="52" customFormat="1" ht="20.100000000000001" customHeight="1" x14ac:dyDescent="0.25">
      <c r="A12" s="51">
        <f>IF(B11&gt;"",MAX(A$2:A11)+1,"")</f>
        <v>1987</v>
      </c>
      <c r="B12" s="55" t="s">
        <v>676</v>
      </c>
      <c r="C12" s="55"/>
      <c r="D12" s="55"/>
    </row>
    <row r="13" spans="1:8" s="52" customFormat="1" ht="20.100000000000001" customHeight="1" x14ac:dyDescent="0.25">
      <c r="A13" s="51">
        <f>IF(B12&gt;"",MAX(A$2:A12)+1,"")</f>
        <v>1988</v>
      </c>
      <c r="B13" s="195" t="s">
        <v>415</v>
      </c>
      <c r="C13" s="55"/>
      <c r="D13" s="55"/>
    </row>
    <row r="14" spans="1:8" s="52" customFormat="1" ht="20.100000000000001" customHeight="1" x14ac:dyDescent="0.25">
      <c r="A14" s="51">
        <v>1989</v>
      </c>
      <c r="B14" s="195" t="s">
        <v>415</v>
      </c>
      <c r="C14" s="55"/>
      <c r="D14" s="55"/>
    </row>
    <row r="15" spans="1:8" s="52" customFormat="1" ht="20.100000000000001" customHeight="1" x14ac:dyDescent="0.25">
      <c r="A15" s="51">
        <v>1990</v>
      </c>
      <c r="B15" s="195" t="s">
        <v>415</v>
      </c>
      <c r="C15" s="55"/>
      <c r="D15" s="55"/>
    </row>
    <row r="16" spans="1:8" s="52" customFormat="1" ht="20.100000000000001" customHeight="1" x14ac:dyDescent="0.25">
      <c r="A16" s="51">
        <v>1991</v>
      </c>
      <c r="B16" s="55" t="s">
        <v>676</v>
      </c>
      <c r="C16" s="55"/>
      <c r="D16" s="55"/>
    </row>
    <row r="17" spans="1:8" s="52" customFormat="1" ht="20.100000000000001" customHeight="1" x14ac:dyDescent="0.25">
      <c r="A17" s="51">
        <f>IF(B16&gt;"",MAX(A$2:A16)+1,"")</f>
        <v>1992</v>
      </c>
      <c r="B17" s="55" t="s">
        <v>676</v>
      </c>
      <c r="C17" s="55"/>
      <c r="D17" s="55"/>
    </row>
    <row r="18" spans="1:8" s="52" customFormat="1" ht="20.100000000000001" customHeight="1" x14ac:dyDescent="0.25">
      <c r="A18" s="51">
        <f>IF(B17&gt;"",MAX(A$2:A17)+1,"")</f>
        <v>1993</v>
      </c>
      <c r="B18" s="55" t="s">
        <v>677</v>
      </c>
      <c r="C18" s="55"/>
      <c r="D18" s="55"/>
    </row>
    <row r="19" spans="1:8" s="52" customFormat="1" ht="20.100000000000001" customHeight="1" x14ac:dyDescent="0.25">
      <c r="A19" s="51">
        <f>IF(B18&gt;"",MAX(A$2:A18)+1,"")</f>
        <v>1994</v>
      </c>
      <c r="B19" s="55" t="s">
        <v>678</v>
      </c>
      <c r="C19" s="55"/>
      <c r="D19" s="55"/>
    </row>
    <row r="20" spans="1:8" s="52" customFormat="1" ht="20.100000000000001" customHeight="1" x14ac:dyDescent="0.25">
      <c r="A20" s="51">
        <f>IF(B19&gt;"",MAX(A$2:A19)+1,"")</f>
        <v>1995</v>
      </c>
      <c r="B20" s="55" t="s">
        <v>678</v>
      </c>
      <c r="C20" s="55"/>
      <c r="D20" s="55"/>
    </row>
    <row r="21" spans="1:8" s="52" customFormat="1" ht="20.100000000000001" customHeight="1" x14ac:dyDescent="0.25">
      <c r="A21" s="51">
        <f>IF(B20&gt;"",MAX(A$2:A20)+1,"")</f>
        <v>1996</v>
      </c>
      <c r="B21" s="55" t="s">
        <v>677</v>
      </c>
      <c r="C21" s="55"/>
      <c r="D21" s="55"/>
    </row>
    <row r="22" spans="1:8" s="52" customFormat="1" ht="20.100000000000001" customHeight="1" x14ac:dyDescent="0.25">
      <c r="A22" s="51">
        <f>IF(B21&gt;"",MAX(A$2:A21)+1,"")</f>
        <v>1997</v>
      </c>
      <c r="B22" s="55" t="s">
        <v>679</v>
      </c>
      <c r="C22" s="55"/>
      <c r="D22" s="55"/>
    </row>
    <row r="23" spans="1:8" s="52" customFormat="1" ht="20.100000000000001" customHeight="1" x14ac:dyDescent="0.25">
      <c r="A23" s="51">
        <f>IF(B22&gt;"",MAX(A$2:A22)+1,"")</f>
        <v>1998</v>
      </c>
      <c r="B23" s="55" t="s">
        <v>679</v>
      </c>
      <c r="C23" s="55"/>
      <c r="D23" s="55"/>
    </row>
    <row r="24" spans="1:8" s="52" customFormat="1" ht="20.100000000000001" customHeight="1" x14ac:dyDescent="0.25">
      <c r="A24" s="51">
        <f>IF(B23&gt;"",MAX(A$2:A23)+1,"")</f>
        <v>1999</v>
      </c>
      <c r="B24" s="55" t="s">
        <v>680</v>
      </c>
      <c r="C24" s="55"/>
      <c r="D24" s="55"/>
    </row>
    <row r="25" spans="1:8" s="52" customFormat="1" ht="20.100000000000001" customHeight="1" x14ac:dyDescent="0.25">
      <c r="A25" s="51">
        <f>IF(B24&gt;"",MAX(A$2:A24)+1,"")</f>
        <v>2000</v>
      </c>
      <c r="B25" s="54" t="s">
        <v>681</v>
      </c>
      <c r="C25" s="55"/>
    </row>
    <row r="26" spans="1:8" s="52" customFormat="1" ht="20.100000000000001" customHeight="1" x14ac:dyDescent="0.25">
      <c r="A26" s="51">
        <f>IF(B25&gt;"",MAX(A$2:A25)+1,"")</f>
        <v>2001</v>
      </c>
      <c r="B26" s="54" t="s">
        <v>681</v>
      </c>
      <c r="C26" s="55"/>
    </row>
    <row r="27" spans="1:8" s="52" customFormat="1" ht="20.100000000000001" customHeight="1" x14ac:dyDescent="0.25">
      <c r="A27" s="51">
        <f>IF(B26&gt;"",MAX(A$2:A26)+1,"")</f>
        <v>2002</v>
      </c>
      <c r="B27" s="54" t="s">
        <v>682</v>
      </c>
      <c r="C27" s="55"/>
    </row>
    <row r="28" spans="1:8" s="135" customFormat="1" ht="20.100000000000001" customHeight="1" x14ac:dyDescent="0.25">
      <c r="A28" s="51">
        <f>IF(B27&gt;"",MAX(A$2:A27)+1,"")</f>
        <v>2003</v>
      </c>
      <c r="B28" s="54" t="s">
        <v>683</v>
      </c>
      <c r="C28" s="55"/>
      <c r="D28" s="52"/>
      <c r="E28" s="52"/>
      <c r="F28" s="52"/>
      <c r="G28" s="52"/>
      <c r="H28" s="52"/>
    </row>
    <row r="29" spans="1:8" s="135" customFormat="1" ht="20.100000000000001" customHeight="1" x14ac:dyDescent="0.25">
      <c r="A29" s="51">
        <f>IF(B28&gt;"",MAX(A$2:A28)+1,"")</f>
        <v>2004</v>
      </c>
      <c r="B29" s="54" t="s">
        <v>676</v>
      </c>
      <c r="C29" s="55"/>
      <c r="D29" s="52"/>
      <c r="E29" s="52"/>
      <c r="F29" s="52"/>
      <c r="G29" s="52"/>
      <c r="H29" s="52"/>
    </row>
    <row r="30" spans="1:8" s="52" customFormat="1" ht="20.100000000000001" customHeight="1" x14ac:dyDescent="0.25">
      <c r="A30" s="51">
        <f>IF(B29&gt;"",MAX(A$2:A29)+1,"")</f>
        <v>2005</v>
      </c>
      <c r="B30" s="54" t="s">
        <v>676</v>
      </c>
      <c r="C30" s="55"/>
    </row>
    <row r="31" spans="1:8" s="52" customFormat="1" ht="20.100000000000001" customHeight="1" x14ac:dyDescent="0.25">
      <c r="A31" s="51">
        <f>IF(B30&gt;"",MAX(A$2:A30)+1,"")</f>
        <v>2006</v>
      </c>
      <c r="B31" s="54" t="s">
        <v>681</v>
      </c>
      <c r="C31" s="55"/>
    </row>
    <row r="32" spans="1:8" s="52" customFormat="1" ht="20.100000000000001" customHeight="1" x14ac:dyDescent="0.25">
      <c r="A32" s="51">
        <f>IF(B31&gt;"",MAX(A$2:A31)+1,"")</f>
        <v>2007</v>
      </c>
      <c r="B32" s="54" t="s">
        <v>684</v>
      </c>
      <c r="C32" s="55"/>
    </row>
    <row r="33" spans="1:8" s="52" customFormat="1" ht="20.100000000000001" customHeight="1" x14ac:dyDescent="0.25">
      <c r="A33" s="51">
        <f>IF(B32&gt;"",MAX(A$2:A32)+1,"")</f>
        <v>2008</v>
      </c>
      <c r="B33" s="54" t="s">
        <v>685</v>
      </c>
      <c r="C33" s="55"/>
    </row>
    <row r="34" spans="1:8" s="52" customFormat="1" ht="20.100000000000001" customHeight="1" x14ac:dyDescent="0.25">
      <c r="A34" s="51">
        <f>IF(B33&gt;"",MAX(A$2:A33)+1,"")</f>
        <v>2009</v>
      </c>
      <c r="B34" s="54" t="s">
        <v>684</v>
      </c>
      <c r="C34" s="55"/>
    </row>
    <row r="35" spans="1:8" s="52" customFormat="1" ht="20.100000000000001" customHeight="1" x14ac:dyDescent="0.25">
      <c r="A35" s="51">
        <f>IF(B34&gt;"",MAX(A$2:A34)+1,"")</f>
        <v>2010</v>
      </c>
      <c r="B35" s="54" t="s">
        <v>648</v>
      </c>
      <c r="C35" s="55"/>
    </row>
    <row r="36" spans="1:8" s="136" customFormat="1" ht="20.100000000000001" customHeight="1" x14ac:dyDescent="0.25">
      <c r="A36" s="51">
        <f>IF(B35&gt;"",MAX(A$2:A35)+1,"")</f>
        <v>2011</v>
      </c>
      <c r="B36" s="54" t="s">
        <v>684</v>
      </c>
      <c r="C36" s="54"/>
      <c r="D36" s="53"/>
      <c r="E36" s="53"/>
      <c r="F36" s="53"/>
      <c r="G36" s="53"/>
      <c r="H36" s="53"/>
    </row>
    <row r="37" spans="1:8" s="136" customFormat="1" ht="20.100000000000001" customHeight="1" x14ac:dyDescent="0.25">
      <c r="A37" s="51">
        <f>IF(B36&gt;"",MAX(A$2:A36)+1,"")</f>
        <v>2012</v>
      </c>
      <c r="B37" s="54" t="s">
        <v>682</v>
      </c>
      <c r="C37" s="54"/>
      <c r="D37" s="53"/>
      <c r="E37" s="53"/>
      <c r="F37" s="53"/>
      <c r="G37" s="53"/>
      <c r="H37" s="53"/>
    </row>
    <row r="38" spans="1:8" s="52" customFormat="1" ht="20.100000000000001" customHeight="1" x14ac:dyDescent="0.25">
      <c r="A38" s="51">
        <f>IF(B37&gt;"",MAX(A$2:A37)+1,"")</f>
        <v>2013</v>
      </c>
      <c r="B38" s="54" t="s">
        <v>686</v>
      </c>
      <c r="C38" s="55"/>
    </row>
    <row r="39" spans="1:8" s="52" customFormat="1" ht="20.100000000000001" customHeight="1" x14ac:dyDescent="0.25">
      <c r="A39" s="51">
        <f>IF(B38&gt;"",MAX(A$2:A38)+1,"")</f>
        <v>2014</v>
      </c>
      <c r="B39" s="54" t="s">
        <v>682</v>
      </c>
      <c r="C39" s="55"/>
    </row>
    <row r="40" spans="1:8" s="52" customFormat="1" ht="20.100000000000001" customHeight="1" x14ac:dyDescent="0.25">
      <c r="A40" s="51">
        <f>IF(B39&gt;"",MAX(A$2:A39)+1,"")</f>
        <v>2015</v>
      </c>
      <c r="B40" s="54" t="s">
        <v>687</v>
      </c>
      <c r="C40" s="55"/>
    </row>
    <row r="41" spans="1:8" s="52" customFormat="1" ht="20.100000000000001" customHeight="1" x14ac:dyDescent="0.25">
      <c r="A41" s="51">
        <f>IF(B40&gt;"",MAX(A$2:A40)+1,"")</f>
        <v>2016</v>
      </c>
      <c r="B41" s="54" t="s">
        <v>687</v>
      </c>
      <c r="C41" s="55"/>
    </row>
    <row r="42" spans="1:8" s="52" customFormat="1" ht="20.100000000000001" customHeight="1" x14ac:dyDescent="0.25">
      <c r="A42" s="51">
        <f>IF(B41&gt;"",MAX(A$2:A41)+1,"")</f>
        <v>2017</v>
      </c>
      <c r="B42" s="54" t="s">
        <v>687</v>
      </c>
      <c r="C42" s="55"/>
    </row>
    <row r="43" spans="1:8" s="52" customFormat="1" ht="20.100000000000001" customHeight="1" x14ac:dyDescent="0.25">
      <c r="A43" s="51">
        <f>IF(B42&gt;"",MAX(A$2:A42)+1,"")</f>
        <v>2018</v>
      </c>
      <c r="B43" s="54" t="s">
        <v>687</v>
      </c>
      <c r="C43" s="55"/>
      <c r="D43" s="109"/>
      <c r="E43" s="109"/>
      <c r="F43" s="107"/>
    </row>
    <row r="44" spans="1:8" s="52" customFormat="1" ht="20.100000000000001" customHeight="1" x14ac:dyDescent="0.25">
      <c r="A44" s="51">
        <f>IF(B43&gt;"",MAX(A$2:A43)+1,"")</f>
        <v>2019</v>
      </c>
      <c r="B44" s="54" t="s">
        <v>688</v>
      </c>
      <c r="C44" s="55"/>
      <c r="D44" s="109"/>
      <c r="E44" s="109"/>
      <c r="F44" s="107"/>
    </row>
    <row r="45" spans="1:8" s="52" customFormat="1" ht="20.100000000000001" customHeight="1" x14ac:dyDescent="0.25">
      <c r="A45" s="51">
        <f>IF(B44&gt;"",MAX(A$2:A44)+1,"")</f>
        <v>2020</v>
      </c>
      <c r="B45" s="55" t="s">
        <v>929</v>
      </c>
      <c r="C45" s="55"/>
      <c r="D45" s="109"/>
      <c r="E45" s="109"/>
      <c r="F45" s="107"/>
    </row>
    <row r="46" spans="1:8" s="52" customFormat="1" ht="20.100000000000001" customHeight="1" x14ac:dyDescent="0.25">
      <c r="A46" s="51">
        <f>IF(B45&gt;"",MAX(A$2:A45)+1,"")</f>
        <v>2021</v>
      </c>
      <c r="B46" s="54" t="s">
        <v>687</v>
      </c>
      <c r="C46" s="55"/>
      <c r="D46" s="109"/>
      <c r="E46" s="109"/>
      <c r="F46" s="107"/>
    </row>
    <row r="47" spans="1:8" s="52" customFormat="1" ht="20.100000000000001" customHeight="1" x14ac:dyDescent="0.25">
      <c r="A47" s="51">
        <f>IF(B46&gt;"",MAX(A$2:A46)+1,"")</f>
        <v>2022</v>
      </c>
      <c r="B47" s="54" t="s">
        <v>687</v>
      </c>
      <c r="C47" s="55"/>
      <c r="D47" s="109"/>
      <c r="E47" s="109"/>
      <c r="F47" s="107"/>
    </row>
    <row r="48" spans="1:8" s="52" customFormat="1" ht="20.100000000000001" customHeight="1" x14ac:dyDescent="0.25">
      <c r="A48" s="51">
        <f>IF(B47&gt;"",MAX(A$2:A47)+1,"")</f>
        <v>2023</v>
      </c>
      <c r="B48" s="54" t="s">
        <v>966</v>
      </c>
      <c r="C48" s="55"/>
      <c r="D48" s="109"/>
      <c r="E48" s="109"/>
      <c r="F48" s="107"/>
    </row>
    <row r="49" spans="1:6" s="52" customFormat="1" ht="20.100000000000001" customHeight="1" x14ac:dyDescent="0.25">
      <c r="A49" s="51">
        <f>IF(B48&gt;"",MAX(A$2:A48)+1,"")</f>
        <v>2024</v>
      </c>
      <c r="B49" s="54" t="s">
        <v>681</v>
      </c>
      <c r="C49" s="55"/>
      <c r="D49" s="109"/>
      <c r="E49" s="109"/>
      <c r="F49" s="107"/>
    </row>
    <row r="50" spans="1:6" s="52" customFormat="1" ht="20.100000000000001" customHeight="1" x14ac:dyDescent="0.25">
      <c r="A50" s="51">
        <f>IF(B49&gt;"",MAX(A$2:A49)+1,"")</f>
        <v>2025</v>
      </c>
      <c r="B50" s="54" t="s">
        <v>589</v>
      </c>
      <c r="C50" s="55"/>
      <c r="D50" s="109"/>
      <c r="E50" s="109"/>
      <c r="F50" s="107"/>
    </row>
    <row r="51" spans="1:6" s="52" customFormat="1" ht="20.100000000000001" customHeight="1" x14ac:dyDescent="0.25">
      <c r="A51" s="51">
        <f>IF(B50&gt;"",MAX(A$2:A50)+1,"")</f>
        <v>2026</v>
      </c>
      <c r="B51" s="54"/>
      <c r="C51" s="55"/>
      <c r="D51" s="109"/>
      <c r="E51" s="109"/>
      <c r="F51" s="107"/>
    </row>
    <row r="52" spans="1:6" s="52" customFormat="1" ht="20.100000000000001" customHeight="1" x14ac:dyDescent="0.25">
      <c r="A52" s="51"/>
      <c r="B52" s="54" t="str">
        <f>_xlfn.IFS(A52&gt;0,VLOOKUP(A52,'Men''s Premier League'!A:D,5,FALSE),A52="","")</f>
        <v/>
      </c>
      <c r="C52" s="55"/>
      <c r="D52" s="109"/>
      <c r="E52" s="109"/>
      <c r="F52" s="107"/>
    </row>
    <row r="53" spans="1:6" s="52" customFormat="1" ht="20.100000000000001" customHeight="1" x14ac:dyDescent="0.25">
      <c r="A53" s="51"/>
      <c r="B53" s="54" t="str">
        <f>_xlfn.IFS(A53&gt;0,VLOOKUP(A53,'Men''s Premier League'!A:D,5,FALSE),A53="","")</f>
        <v/>
      </c>
      <c r="C53" s="55"/>
      <c r="D53" s="109"/>
      <c r="E53" s="109"/>
      <c r="F53" s="107"/>
    </row>
    <row r="54" spans="1:6" s="52" customFormat="1" ht="20.100000000000001" customHeight="1" x14ac:dyDescent="0.25">
      <c r="A54" s="51"/>
      <c r="B54" s="54" t="str">
        <f>_xlfn.IFS(A54&gt;0,VLOOKUP(A54,'Men''s Premier League'!A:D,5,FALSE),A54="","")</f>
        <v/>
      </c>
      <c r="C54" s="55"/>
      <c r="D54" s="109"/>
      <c r="E54" s="109"/>
      <c r="F54" s="107"/>
    </row>
    <row r="55" spans="1:6" s="52" customFormat="1" ht="20.100000000000001" customHeight="1" x14ac:dyDescent="0.25">
      <c r="A55" s="51"/>
      <c r="B55" s="54" t="str">
        <f>_xlfn.IFS(A55&gt;0,VLOOKUP(A55,'Men''s Premier League'!A:D,5,FALSE),A55="","")</f>
        <v/>
      </c>
      <c r="C55" s="55"/>
      <c r="D55" s="109"/>
      <c r="E55" s="109"/>
      <c r="F55" s="107"/>
    </row>
    <row r="56" spans="1:6" s="52" customFormat="1" ht="20.100000000000001" customHeight="1" x14ac:dyDescent="0.25">
      <c r="A56" s="51"/>
      <c r="B56" s="54" t="str">
        <f>_xlfn.IFS(A56&gt;0,VLOOKUP(A56,'Men''s Premier League'!A:D,5,FALSE),A56="","")</f>
        <v/>
      </c>
      <c r="C56" s="55"/>
      <c r="D56" s="109"/>
      <c r="E56" s="109"/>
      <c r="F56" s="107"/>
    </row>
    <row r="57" spans="1:6" s="52" customFormat="1" ht="20.100000000000001" customHeight="1" x14ac:dyDescent="0.25">
      <c r="A57" s="51"/>
      <c r="B57" s="54" t="str">
        <f>_xlfn.IFS(A57&gt;0,VLOOKUP(A57,'Men''s Premier League'!A:D,5,FALSE),A57="","")</f>
        <v/>
      </c>
      <c r="C57" s="55"/>
      <c r="D57" s="109"/>
      <c r="E57" s="109"/>
      <c r="F57" s="107"/>
    </row>
    <row r="58" spans="1:6" s="52" customFormat="1" ht="20.100000000000001" customHeight="1" x14ac:dyDescent="0.25">
      <c r="A58" s="51"/>
      <c r="B58" s="54" t="str">
        <f>_xlfn.IFS(A58&gt;0,VLOOKUP(A58,'Men''s Premier League'!A:D,5,FALSE),A58="","")</f>
        <v/>
      </c>
      <c r="C58" s="55"/>
      <c r="D58" s="109"/>
      <c r="E58" s="109"/>
      <c r="F58" s="107"/>
    </row>
    <row r="59" spans="1:6" s="52" customFormat="1" ht="20.100000000000001" customHeight="1" x14ac:dyDescent="0.25">
      <c r="A59" s="51"/>
      <c r="B59" s="54" t="str">
        <f>_xlfn.IFS(A59&gt;0,VLOOKUP(A59,'Men''s Premier League'!A:D,5,FALSE),A59="","")</f>
        <v/>
      </c>
      <c r="C59" s="55"/>
      <c r="D59" s="109"/>
      <c r="E59" s="109"/>
      <c r="F59" s="107"/>
    </row>
    <row r="60" spans="1:6" s="52" customFormat="1" ht="20.100000000000001" customHeight="1" x14ac:dyDescent="0.25">
      <c r="A60" s="51"/>
      <c r="B60" s="54" t="str">
        <f>_xlfn.IFS(A60&gt;0,VLOOKUP(A60,'Men''s Premier League'!A:D,5,FALSE),A60="","")</f>
        <v/>
      </c>
      <c r="C60" s="55"/>
      <c r="D60" s="109"/>
      <c r="E60" s="109"/>
      <c r="F60" s="107"/>
    </row>
    <row r="61" spans="1:6" s="52" customFormat="1" ht="20.100000000000001" customHeight="1" x14ac:dyDescent="0.25">
      <c r="A61" s="51"/>
      <c r="B61" s="54" t="str">
        <f>_xlfn.IFS(A61&gt;0,VLOOKUP(A61,'Men''s Premier League'!A:D,5,FALSE),A61="","")</f>
        <v/>
      </c>
      <c r="C61" s="55"/>
      <c r="D61" s="109"/>
      <c r="E61" s="109"/>
      <c r="F61" s="107"/>
    </row>
    <row r="62" spans="1:6" s="52" customFormat="1" ht="20.100000000000001" customHeight="1" x14ac:dyDescent="0.25">
      <c r="A62" s="51"/>
      <c r="B62" s="54" t="str">
        <f>_xlfn.IFS(A62&gt;0,VLOOKUP(A62,'Men''s Premier League'!A:D,5,FALSE),A62="","")</f>
        <v/>
      </c>
      <c r="C62" s="55"/>
      <c r="D62" s="109"/>
      <c r="E62" s="109"/>
      <c r="F62" s="107"/>
    </row>
    <row r="63" spans="1:6" s="52" customFormat="1" ht="20.100000000000001" customHeight="1" x14ac:dyDescent="0.25">
      <c r="A63" s="51"/>
      <c r="B63" s="54" t="str">
        <f>_xlfn.IFS(A63&gt;0,VLOOKUP(A63,'Men''s Premier League'!A:D,5,FALSE),A63="","")</f>
        <v/>
      </c>
      <c r="C63" s="55"/>
      <c r="D63" s="109"/>
      <c r="E63" s="109"/>
      <c r="F63" s="107"/>
    </row>
    <row r="64" spans="1:6" s="52" customFormat="1" ht="20.100000000000001" customHeight="1" x14ac:dyDescent="0.25">
      <c r="A64" s="51"/>
      <c r="B64" s="54" t="str">
        <f>_xlfn.IFS(A64&gt;0,VLOOKUP(A64,'Men''s Premier League'!A:D,5,FALSE),A64="","")</f>
        <v/>
      </c>
      <c r="C64" s="55"/>
      <c r="D64" s="109"/>
      <c r="E64" s="109"/>
      <c r="F64" s="107"/>
    </row>
    <row r="65" spans="1:3" s="52" customFormat="1" ht="20.100000000000001" customHeight="1" x14ac:dyDescent="0.25">
      <c r="A65" s="51"/>
      <c r="B65" s="54" t="str">
        <f>_xlfn.IFS(A65&gt;0,VLOOKUP(A65,'Men''s Premier League'!A:D,5,FALSE),A65="","")</f>
        <v/>
      </c>
      <c r="C65" s="55"/>
    </row>
    <row r="66" spans="1:3" s="52" customFormat="1" ht="20.100000000000001" customHeight="1" x14ac:dyDescent="0.25">
      <c r="A66" s="51"/>
      <c r="B66" s="54" t="str">
        <f>_xlfn.IFS(A66&gt;0,VLOOKUP(A66,'Men''s Premier League'!A:D,5,FALSE),A66="","")</f>
        <v/>
      </c>
      <c r="C66" s="55"/>
    </row>
    <row r="67" spans="1:3" s="52" customFormat="1" ht="20.100000000000001" customHeight="1" x14ac:dyDescent="0.25">
      <c r="A67" s="51"/>
      <c r="B67" s="54" t="str">
        <f>_xlfn.IFS(A67&gt;0,VLOOKUP(A67,'Men''s Premier League'!A:D,5,FALSE),A67="","")</f>
        <v/>
      </c>
      <c r="C67" s="55"/>
    </row>
    <row r="68" spans="1:3" s="52" customFormat="1" ht="20.100000000000001" customHeight="1" x14ac:dyDescent="0.25">
      <c r="A68" s="51"/>
      <c r="B68" s="54" t="str">
        <f>_xlfn.IFS(A68&gt;0,VLOOKUP(A68,'Men''s Premier League'!A:D,5,FALSE),A68="","")</f>
        <v/>
      </c>
      <c r="C68" s="55"/>
    </row>
    <row r="69" spans="1:3" s="52" customFormat="1" ht="20.100000000000001" customHeight="1" x14ac:dyDescent="0.25">
      <c r="A69" s="51"/>
      <c r="B69" s="54" t="str">
        <f>_xlfn.IFS(A69&gt;0,VLOOKUP(A69,'Men''s Premier League'!A:D,5,FALSE),A69="","")</f>
        <v/>
      </c>
      <c r="C69" s="55"/>
    </row>
    <row r="70" spans="1:3" x14ac:dyDescent="0.3">
      <c r="B70" s="54" t="str">
        <f>_xlfn.IFS(A70&gt;0,VLOOKUP(A70,'Men''s Premier League'!A:D,5,FALSE),A70="","")</f>
        <v/>
      </c>
    </row>
    <row r="71" spans="1:3" x14ac:dyDescent="0.3">
      <c r="B71" s="54" t="str">
        <f>_xlfn.IFS(A71&gt;0,VLOOKUP(A71,'Men''s Premier League'!A:D,5,FALSE),A71="","")</f>
        <v/>
      </c>
    </row>
    <row r="72" spans="1:3" x14ac:dyDescent="0.3">
      <c r="B72" s="54" t="str">
        <f>_xlfn.IFS(A72&gt;0,VLOOKUP(A72,'Men''s Premier League'!A:D,5,FALSE),A72="","")</f>
        <v/>
      </c>
    </row>
    <row r="73" spans="1:3" x14ac:dyDescent="0.3">
      <c r="B73" s="54" t="str">
        <f>_xlfn.IFS(A73&gt;0,VLOOKUP(A73,'Men''s Premier League'!A:D,5,FALSE),A73="","")</f>
        <v/>
      </c>
    </row>
    <row r="74" spans="1:3" x14ac:dyDescent="0.3">
      <c r="B74" s="54" t="str">
        <f>_xlfn.IFS(A74&gt;0,VLOOKUP(A74,'Men''s Premier League'!A:D,5,FALSE),A74="","")</f>
        <v/>
      </c>
    </row>
    <row r="75" spans="1:3" x14ac:dyDescent="0.3">
      <c r="B75" s="54" t="str">
        <f>_xlfn.IFS(A75&gt;0,VLOOKUP(A75,'Men''s Premier League'!A:D,5,FALSE),A75="","")</f>
        <v/>
      </c>
    </row>
    <row r="76" spans="1:3" x14ac:dyDescent="0.3">
      <c r="B76" s="54" t="str">
        <f>_xlfn.IFS(A76&gt;0,VLOOKUP(A76,'Men''s Premier League'!A:D,5,FALSE),A76="","")</f>
        <v/>
      </c>
    </row>
    <row r="77" spans="1:3" x14ac:dyDescent="0.3">
      <c r="B77" s="54" t="str">
        <f>_xlfn.IFS(A77&gt;0,VLOOKUP(A77,'Men''s Premier League'!A:D,5,FALSE),A77="","")</f>
        <v/>
      </c>
    </row>
    <row r="78" spans="1:3" x14ac:dyDescent="0.3">
      <c r="B78" s="54" t="str">
        <f>_xlfn.IFS(A78&gt;0,VLOOKUP(A78,'Men''s Premier League'!A:D,5,FALSE),A78="","")</f>
        <v/>
      </c>
    </row>
  </sheetData>
  <mergeCells count="1">
    <mergeCell ref="B4:D4"/>
  </mergeCells>
  <hyperlinks>
    <hyperlink ref="C1" location="'Competitions Dashboard'!A1" display=" COMPETITIONS DASHBOARD" xr:uid="{E8CE3A70-8607-45D1-BF87-BFDB653EA7AC}"/>
    <hyperlink ref="D1" location="'Statistics Overview'!A1" display="STATISTICS OVERVIEW" xr:uid="{709B39B8-A035-451C-B277-9A9BE90BDC97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57963-B95C-4527-AFE4-BCBA5B7C0211}">
  <sheetPr>
    <pageSetUpPr fitToPage="1"/>
  </sheetPr>
  <dimension ref="A1:H78"/>
  <sheetViews>
    <sheetView showGridLines="0" zoomScaleNormal="100" workbookViewId="0">
      <pane xSplit="1" ySplit="6" topLeftCell="B13" activePane="bottomRight" state="frozen"/>
      <selection activeCell="C1" sqref="C1"/>
      <selection pane="topRight" activeCell="C1" sqref="C1"/>
      <selection pane="bottomLeft" activeCell="C1" sqref="C1"/>
      <selection pane="bottomRight" activeCell="B24" sqref="B24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ht="9.9499999999999993" customHeigh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ht="9.9499999999999993" customHeight="1" x14ac:dyDescent="0.3">
      <c r="A3" s="51"/>
      <c r="B3" s="131"/>
      <c r="C3" s="47"/>
      <c r="D3" s="47"/>
      <c r="E3" s="48"/>
      <c r="F3" s="48"/>
      <c r="G3" s="48"/>
      <c r="H3" s="48"/>
    </row>
    <row r="4" spans="1:8" ht="45" customHeight="1" x14ac:dyDescent="0.3">
      <c r="A4" s="49"/>
      <c r="B4" s="314" t="s">
        <v>689</v>
      </c>
      <c r="C4" s="315"/>
      <c r="D4" s="315"/>
      <c r="E4" s="89"/>
      <c r="F4" s="89"/>
      <c r="G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425</v>
      </c>
      <c r="C6" s="55"/>
      <c r="D6" s="50"/>
      <c r="E6" s="50"/>
      <c r="F6" s="50"/>
      <c r="G6" s="50"/>
    </row>
    <row r="7" spans="1:8" s="52" customFormat="1" ht="20.100000000000001" customHeight="1" x14ac:dyDescent="0.25">
      <c r="A7" s="51">
        <v>2007</v>
      </c>
      <c r="B7" s="54" t="s">
        <v>685</v>
      </c>
      <c r="C7" s="55"/>
    </row>
    <row r="8" spans="1:8" s="52" customFormat="1" ht="20.100000000000001" customHeight="1" x14ac:dyDescent="0.25">
      <c r="A8" s="51">
        <f>IF(B7&gt;"",MAX(A$2:A7)+1,"")</f>
        <v>2008</v>
      </c>
      <c r="B8" s="54" t="s">
        <v>690</v>
      </c>
      <c r="C8" s="55"/>
    </row>
    <row r="9" spans="1:8" s="52" customFormat="1" ht="20.100000000000001" customHeight="1" x14ac:dyDescent="0.25">
      <c r="A9" s="51">
        <f>IF(B8&gt;"",MAX(A$2:A8)+1,"")</f>
        <v>2009</v>
      </c>
      <c r="B9" s="54" t="s">
        <v>691</v>
      </c>
      <c r="C9" s="55"/>
    </row>
    <row r="10" spans="1:8" s="52" customFormat="1" ht="20.100000000000001" customHeight="1" x14ac:dyDescent="0.25">
      <c r="A10" s="51">
        <f>IF(B9&gt;"",MAX(A$2:A9)+1,"")</f>
        <v>2010</v>
      </c>
      <c r="B10" s="54" t="s">
        <v>692</v>
      </c>
      <c r="C10" s="55"/>
    </row>
    <row r="11" spans="1:8" s="52" customFormat="1" ht="20.100000000000001" customHeight="1" x14ac:dyDescent="0.25">
      <c r="A11" s="51">
        <f>IF(B10&gt;"",MAX(A$2:A10)+1,"")</f>
        <v>2011</v>
      </c>
      <c r="B11" s="54" t="s">
        <v>693</v>
      </c>
      <c r="C11" s="55"/>
    </row>
    <row r="12" spans="1:8" s="52" customFormat="1" ht="20.100000000000001" customHeight="1" x14ac:dyDescent="0.25">
      <c r="A12" s="51">
        <f>IF(B11&gt;"",MAX(A$2:A11)+1,"")</f>
        <v>2012</v>
      </c>
      <c r="B12" s="54" t="s">
        <v>693</v>
      </c>
      <c r="C12" s="55"/>
    </row>
    <row r="13" spans="1:8" s="52" customFormat="1" ht="20.100000000000001" customHeight="1" x14ac:dyDescent="0.25">
      <c r="A13" s="51">
        <f>IF(B12&gt;"",MAX(A$2:A12)+1,"")</f>
        <v>2013</v>
      </c>
      <c r="B13" s="54" t="s">
        <v>694</v>
      </c>
      <c r="C13" s="55"/>
    </row>
    <row r="14" spans="1:8" s="52" customFormat="1" ht="20.100000000000001" customHeight="1" x14ac:dyDescent="0.25">
      <c r="A14" s="51">
        <f>IF(B13&gt;"",MAX(A$2:A13)+1,"")</f>
        <v>2014</v>
      </c>
      <c r="B14" s="54" t="s">
        <v>695</v>
      </c>
      <c r="C14" s="55"/>
    </row>
    <row r="15" spans="1:8" s="52" customFormat="1" ht="20.100000000000001" customHeight="1" x14ac:dyDescent="0.25">
      <c r="A15" s="51">
        <f>IF(B14&gt;"",MAX(A$2:A14)+1,"")</f>
        <v>2015</v>
      </c>
      <c r="B15" s="54" t="s">
        <v>696</v>
      </c>
      <c r="C15" s="55"/>
    </row>
    <row r="16" spans="1:8" s="52" customFormat="1" ht="20.100000000000001" customHeight="1" x14ac:dyDescent="0.25">
      <c r="A16" s="51">
        <f>IF(B15&gt;"",MAX(A$2:A15)+1,"")</f>
        <v>2016</v>
      </c>
      <c r="B16" s="55" t="s">
        <v>696</v>
      </c>
      <c r="C16" s="55"/>
      <c r="D16" s="55"/>
    </row>
    <row r="17" spans="1:4" s="52" customFormat="1" ht="20.100000000000001" customHeight="1" x14ac:dyDescent="0.25">
      <c r="A17" s="51">
        <f>IF(B16&gt;"",MAX(A$2:A16)+1,"")</f>
        <v>2017</v>
      </c>
      <c r="B17" s="55" t="s">
        <v>697</v>
      </c>
      <c r="C17" s="55"/>
      <c r="D17" s="55"/>
    </row>
    <row r="18" spans="1:4" s="52" customFormat="1" ht="20.100000000000001" customHeight="1" x14ac:dyDescent="0.25">
      <c r="A18" s="51">
        <f>IF(B17&gt;"",MAX(A$2:A17)+1,"")</f>
        <v>2018</v>
      </c>
      <c r="B18" s="55" t="s">
        <v>697</v>
      </c>
      <c r="C18" s="55"/>
      <c r="D18" s="55"/>
    </row>
    <row r="19" spans="1:4" s="52" customFormat="1" ht="20.100000000000001" customHeight="1" x14ac:dyDescent="0.25">
      <c r="A19" s="51">
        <f>IF(B18&gt;"",MAX(A$2:A18)+1,"")</f>
        <v>2019</v>
      </c>
      <c r="B19" s="55" t="s">
        <v>698</v>
      </c>
      <c r="C19" s="55"/>
      <c r="D19" s="55"/>
    </row>
    <row r="20" spans="1:4" s="52" customFormat="1" ht="20.100000000000001" customHeight="1" x14ac:dyDescent="0.25">
      <c r="A20" s="51">
        <f>IF(B19&gt;"",MAX(A$2:A19)+1,"")</f>
        <v>2020</v>
      </c>
      <c r="B20" s="55" t="s">
        <v>929</v>
      </c>
      <c r="C20" s="55"/>
      <c r="D20" s="55"/>
    </row>
    <row r="21" spans="1:4" s="52" customFormat="1" ht="20.100000000000001" customHeight="1" x14ac:dyDescent="0.25">
      <c r="A21" s="51">
        <f>IF(B20&gt;"",MAX(A$2:A20)+1,"")</f>
        <v>2021</v>
      </c>
      <c r="B21" s="55" t="s">
        <v>769</v>
      </c>
      <c r="C21" s="55"/>
      <c r="D21" s="55"/>
    </row>
    <row r="22" spans="1:4" s="52" customFormat="1" ht="20.100000000000001" customHeight="1" x14ac:dyDescent="0.25">
      <c r="A22" s="51">
        <f>IF(B21&gt;"",MAX(A$2:A21)+1,"")</f>
        <v>2022</v>
      </c>
      <c r="B22" s="55" t="s">
        <v>698</v>
      </c>
      <c r="C22" s="55"/>
      <c r="D22" s="55"/>
    </row>
    <row r="23" spans="1:4" s="52" customFormat="1" ht="20.100000000000001" customHeight="1" x14ac:dyDescent="0.25">
      <c r="A23" s="51">
        <f>IF(B22&gt;"",MAX(A$2:A22)+1,"")</f>
        <v>2023</v>
      </c>
      <c r="B23" s="55" t="s">
        <v>1036</v>
      </c>
      <c r="C23" s="55"/>
      <c r="D23" s="55"/>
    </row>
    <row r="24" spans="1:4" s="52" customFormat="1" ht="20.100000000000001" customHeight="1" x14ac:dyDescent="0.25">
      <c r="A24" s="51">
        <f>IF(B23&gt;"",MAX(A$2:A23)+1,"")</f>
        <v>2024</v>
      </c>
      <c r="B24" s="55"/>
      <c r="C24" s="55"/>
      <c r="D24" s="55"/>
    </row>
    <row r="25" spans="1:4" s="52" customFormat="1" ht="20.100000000000001" customHeight="1" x14ac:dyDescent="0.25">
      <c r="A25" s="51" t="str">
        <f>IF(B24&gt;"",MAX(A$2:A24)+1,"")</f>
        <v/>
      </c>
      <c r="B25" s="55"/>
      <c r="C25" s="55"/>
      <c r="D25" s="55"/>
    </row>
    <row r="26" spans="1:4" s="52" customFormat="1" ht="20.100000000000001" customHeight="1" x14ac:dyDescent="0.25">
      <c r="A26" s="51" t="str">
        <f>IF(B25&gt;"",MAX(A$2:A25)+1,"")</f>
        <v/>
      </c>
      <c r="B26" s="55"/>
      <c r="C26" s="55"/>
      <c r="D26" s="55"/>
    </row>
    <row r="27" spans="1:4" s="52" customFormat="1" ht="20.100000000000001" customHeight="1" x14ac:dyDescent="0.25">
      <c r="A27" s="51" t="str">
        <f>IF(B26&gt;"",MAX(A$2:A26)+1,"")</f>
        <v/>
      </c>
      <c r="B27" s="55"/>
      <c r="C27" s="55"/>
      <c r="D27" s="55"/>
    </row>
    <row r="28" spans="1:4" s="52" customFormat="1" ht="20.100000000000001" customHeight="1" x14ac:dyDescent="0.25">
      <c r="A28" s="51" t="str">
        <f>IF(B27&gt;"",MAX(A$2:A27)+1,"")</f>
        <v/>
      </c>
      <c r="B28" s="55"/>
      <c r="C28" s="55"/>
      <c r="D28" s="55"/>
    </row>
    <row r="29" spans="1:4" s="52" customFormat="1" ht="20.100000000000001" customHeight="1" x14ac:dyDescent="0.25">
      <c r="A29" s="51" t="str">
        <f>IF(B28&gt;"",MAX(A$2:A28)+1,"")</f>
        <v/>
      </c>
      <c r="B29" s="55"/>
      <c r="C29" s="55"/>
      <c r="D29" s="55"/>
    </row>
    <row r="30" spans="1:4" s="52" customFormat="1" ht="20.100000000000001" customHeight="1" x14ac:dyDescent="0.25">
      <c r="A30" s="51" t="str">
        <f>IF(B29&gt;"",MAX(A$2:A29)+1,"")</f>
        <v/>
      </c>
      <c r="B30" s="55"/>
      <c r="C30" s="55"/>
      <c r="D30" s="55"/>
    </row>
    <row r="31" spans="1:4" s="52" customFormat="1" ht="20.100000000000001" customHeight="1" x14ac:dyDescent="0.25">
      <c r="A31" s="51" t="str">
        <f>IF(B30&gt;"",MAX(A$2:A30)+1,"")</f>
        <v/>
      </c>
      <c r="B31" s="55"/>
      <c r="C31" s="55"/>
      <c r="D31" s="55"/>
    </row>
    <row r="32" spans="1:4" s="52" customFormat="1" ht="20.100000000000001" customHeight="1" x14ac:dyDescent="0.25">
      <c r="A32" s="51" t="str">
        <f>IF(B31&gt;"",MAX(A$2:A31)+1,"")</f>
        <v/>
      </c>
      <c r="B32" s="55"/>
      <c r="C32" s="55"/>
      <c r="D32" s="55"/>
    </row>
    <row r="33" spans="1:4" s="52" customFormat="1" ht="20.100000000000001" customHeight="1" x14ac:dyDescent="0.25">
      <c r="A33" s="51" t="str">
        <f>IF(B32&gt;"",MAX(A$2:A32)+1,"")</f>
        <v/>
      </c>
      <c r="B33" s="55"/>
      <c r="C33" s="55"/>
      <c r="D33" s="55"/>
    </row>
    <row r="34" spans="1:4" s="52" customFormat="1" ht="20.100000000000001" customHeight="1" x14ac:dyDescent="0.25">
      <c r="A34" s="51" t="str">
        <f>IF(B33&gt;"",MAX(A$2:A33)+1,"")</f>
        <v/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IF(B34&gt;"",MAX(A$2:A34)+1,"")</f>
        <v/>
      </c>
      <c r="B35" s="54"/>
      <c r="C35" s="55"/>
    </row>
    <row r="36" spans="1:4" s="52" customFormat="1" ht="20.100000000000001" customHeight="1" x14ac:dyDescent="0.25">
      <c r="A36" s="51" t="str">
        <f>IF(B35&gt;"",MAX(A$2:A35)+1,"")</f>
        <v/>
      </c>
      <c r="B36" s="54"/>
      <c r="C36" s="55"/>
    </row>
    <row r="37" spans="1:4" s="52" customFormat="1" ht="20.100000000000001" customHeight="1" x14ac:dyDescent="0.25">
      <c r="A37" s="51" t="str">
        <f>IF(B36&gt;"",MAX(A$2:A36)+1,"")</f>
        <v/>
      </c>
      <c r="B37" s="54"/>
      <c r="C37" s="55"/>
    </row>
    <row r="38" spans="1:4" s="52" customFormat="1" ht="20.100000000000001" customHeight="1" x14ac:dyDescent="0.25">
      <c r="A38" s="51" t="str">
        <f>IF(B37&gt;"",MAX(A$2:A37)+1,"")</f>
        <v/>
      </c>
      <c r="B38" s="54"/>
      <c r="C38" s="55"/>
    </row>
    <row r="39" spans="1:4" s="52" customFormat="1" ht="20.100000000000001" customHeight="1" x14ac:dyDescent="0.25">
      <c r="A39" s="51" t="str">
        <f>IF(B38&gt;"",MAX(A$2:A38)+1,"")</f>
        <v/>
      </c>
      <c r="B39" s="54"/>
      <c r="C39" s="55"/>
    </row>
    <row r="40" spans="1:4" s="52" customFormat="1" ht="20.100000000000001" customHeight="1" x14ac:dyDescent="0.25">
      <c r="A40" s="51" t="str">
        <f>IF(B39&gt;"",MAX(A$2:A39)+1,"")</f>
        <v/>
      </c>
      <c r="B40" s="54"/>
      <c r="C40" s="55"/>
    </row>
    <row r="41" spans="1:4" s="52" customFormat="1" ht="20.100000000000001" customHeight="1" x14ac:dyDescent="0.25">
      <c r="A41" s="51" t="str">
        <f>IF(B40&gt;"",MAX(A$2:A40)+1,"")</f>
        <v/>
      </c>
      <c r="B41" s="54"/>
      <c r="C41" s="55"/>
    </row>
    <row r="42" spans="1:4" s="52" customFormat="1" ht="20.100000000000001" customHeight="1" x14ac:dyDescent="0.25">
      <c r="A42" s="51" t="str">
        <f>IF(B41&gt;"",MAX(A$2:A41)+1,"")</f>
        <v/>
      </c>
      <c r="B42" s="54"/>
      <c r="C42" s="55"/>
    </row>
    <row r="43" spans="1:4" s="52" customFormat="1" ht="20.100000000000001" customHeight="1" x14ac:dyDescent="0.25">
      <c r="A43" s="51" t="str">
        <f>IF(B42&gt;"",MAX(A$2:A42)+1,"")</f>
        <v/>
      </c>
      <c r="B43" s="54"/>
      <c r="C43" s="55"/>
    </row>
    <row r="44" spans="1:4" s="52" customFormat="1" ht="20.100000000000001" customHeight="1" x14ac:dyDescent="0.25">
      <c r="A44" s="51" t="str">
        <f>IF(B43&gt;"",MAX(A$2:A43)+1,"")</f>
        <v/>
      </c>
      <c r="B44" s="54"/>
      <c r="C44" s="55"/>
    </row>
    <row r="45" spans="1:4" s="52" customFormat="1" ht="20.100000000000001" customHeight="1" x14ac:dyDescent="0.25">
      <c r="A45" s="51" t="str">
        <f>IF(B44&gt;"",MAX(A$2:A44)+1,"")</f>
        <v/>
      </c>
      <c r="B45" s="54"/>
      <c r="C45" s="55"/>
    </row>
    <row r="46" spans="1:4" s="52" customFormat="1" ht="20.100000000000001" customHeight="1" x14ac:dyDescent="0.25">
      <c r="A46" s="51" t="str">
        <f>IF(B45&gt;"",MAX(A$2:A45)+1,"")</f>
        <v/>
      </c>
      <c r="B46" s="54"/>
      <c r="C46" s="55"/>
    </row>
    <row r="47" spans="1:4" s="52" customFormat="1" ht="20.100000000000001" customHeight="1" x14ac:dyDescent="0.25">
      <c r="A47" s="51" t="str">
        <f>IF(B46&gt;"",MAX(A$2:A46)+1,"")</f>
        <v/>
      </c>
      <c r="B47" s="54"/>
      <c r="C47" s="55"/>
    </row>
    <row r="48" spans="1:4" s="52" customFormat="1" ht="20.100000000000001" customHeight="1" x14ac:dyDescent="0.25">
      <c r="A48" s="51" t="str">
        <f>IF(B47&gt;"",MAX(A$2:A47)+1,"")</f>
        <v/>
      </c>
      <c r="B48" s="54"/>
      <c r="C48" s="55"/>
    </row>
    <row r="49" spans="1:3" s="52" customFormat="1" ht="20.100000000000001" customHeight="1" x14ac:dyDescent="0.25">
      <c r="A49" s="51" t="str">
        <f>IF(B48&gt;"",MAX(A$2:A48)+1,"")</f>
        <v/>
      </c>
      <c r="B49" s="54"/>
      <c r="C49" s="55"/>
    </row>
    <row r="50" spans="1:3" s="52" customFormat="1" ht="20.100000000000001" customHeight="1" x14ac:dyDescent="0.25">
      <c r="A50" s="51" t="str">
        <f>IF(B49&gt;"",MAX(A$2:A49)+1,"")</f>
        <v/>
      </c>
      <c r="B50" s="54"/>
      <c r="C50" s="55"/>
    </row>
    <row r="51" spans="1:3" s="52" customFormat="1" ht="20.100000000000001" customHeight="1" x14ac:dyDescent="0.25">
      <c r="A51" s="51" t="str">
        <f>IF(B50&gt;"",MAX(A$2:A50)+1,"")</f>
        <v/>
      </c>
      <c r="B51" s="54"/>
      <c r="C51" s="55"/>
    </row>
    <row r="52" spans="1:3" s="52" customFormat="1" ht="20.100000000000001" customHeight="1" x14ac:dyDescent="0.25">
      <c r="A52" s="51" t="str">
        <f>IF(B51&gt;"",MAX(A$2:A51)+1,"")</f>
        <v/>
      </c>
      <c r="B52" s="54"/>
      <c r="C52" s="55"/>
    </row>
    <row r="53" spans="1:3" s="52" customFormat="1" ht="20.100000000000001" customHeight="1" x14ac:dyDescent="0.25">
      <c r="A53" s="51" t="str">
        <f>IF(B52&gt;"",MAX(A$2:A52)+1,"")</f>
        <v/>
      </c>
      <c r="B53" s="54"/>
      <c r="C53" s="55"/>
    </row>
    <row r="54" spans="1:3" s="52" customFormat="1" ht="20.100000000000001" customHeight="1" x14ac:dyDescent="0.25">
      <c r="A54" s="51" t="str">
        <f>IF(B53&gt;"",MAX(A$2:A53)+1,"")</f>
        <v/>
      </c>
      <c r="B54" s="54"/>
      <c r="C54" s="55"/>
    </row>
    <row r="55" spans="1:3" s="52" customFormat="1" ht="20.100000000000001" customHeight="1" x14ac:dyDescent="0.25">
      <c r="A55" s="51" t="str">
        <f>IF(B54&gt;"",MAX(A$2:A54)+1,"")</f>
        <v/>
      </c>
      <c r="B55" s="54"/>
      <c r="C55" s="55"/>
    </row>
    <row r="56" spans="1:3" s="52" customFormat="1" ht="20.100000000000001" customHeight="1" x14ac:dyDescent="0.25">
      <c r="A56" s="51" t="str">
        <f>IF(B55&gt;"",MAX(A$2:A55)+1,"")</f>
        <v/>
      </c>
      <c r="B56" s="54"/>
      <c r="C56" s="55"/>
    </row>
    <row r="57" spans="1:3" s="52" customFormat="1" ht="20.100000000000001" customHeight="1" x14ac:dyDescent="0.25">
      <c r="A57" s="51"/>
      <c r="B57" s="54"/>
      <c r="C57" s="55"/>
    </row>
    <row r="58" spans="1:3" s="52" customFormat="1" ht="20.100000000000001" customHeight="1" x14ac:dyDescent="0.25">
      <c r="A58" s="51"/>
      <c r="B58" s="54" t="str">
        <f>_xlfn.IFS(A58&gt;0,VLOOKUP(A58,'Men''s Premier League'!A:D,5,FALSE),A58="","")</f>
        <v/>
      </c>
      <c r="C58" s="55"/>
    </row>
    <row r="59" spans="1:3" s="52" customFormat="1" ht="20.100000000000001" customHeight="1" x14ac:dyDescent="0.25">
      <c r="A59" s="51"/>
      <c r="B59" s="54" t="str">
        <f>_xlfn.IFS(A59&gt;0,VLOOKUP(A59,'Men''s Premier League'!A:D,5,FALSE),A59="","")</f>
        <v/>
      </c>
      <c r="C59" s="55"/>
    </row>
    <row r="60" spans="1:3" s="52" customFormat="1" ht="20.100000000000001" customHeight="1" x14ac:dyDescent="0.25">
      <c r="A60" s="51"/>
      <c r="B60" s="54" t="str">
        <f>_xlfn.IFS(A60&gt;0,VLOOKUP(A60,'Men''s Premier League'!A:D,5,FALSE),A60="","")</f>
        <v/>
      </c>
      <c r="C60" s="55"/>
    </row>
    <row r="61" spans="1:3" s="52" customFormat="1" ht="20.100000000000001" customHeight="1" x14ac:dyDescent="0.25">
      <c r="A61" s="51"/>
      <c r="B61" s="54" t="str">
        <f>_xlfn.IFS(A61&gt;0,VLOOKUP(A61,'Men''s Premier League'!A:D,5,FALSE),A61="","")</f>
        <v/>
      </c>
      <c r="C61" s="55"/>
    </row>
    <row r="62" spans="1:3" s="52" customFormat="1" ht="20.100000000000001" customHeight="1" x14ac:dyDescent="0.25">
      <c r="A62" s="51"/>
      <c r="B62" s="54" t="str">
        <f>_xlfn.IFS(A62&gt;0,VLOOKUP(A62,'Men''s Premier League'!A:D,5,FALSE),A62="","")</f>
        <v/>
      </c>
      <c r="C62" s="55"/>
    </row>
    <row r="63" spans="1:3" s="52" customFormat="1" ht="20.100000000000001" customHeight="1" x14ac:dyDescent="0.25">
      <c r="A63" s="51"/>
      <c r="B63" s="54" t="str">
        <f>_xlfn.IFS(A63&gt;0,VLOOKUP(A63,'Men''s Premier League'!A:D,5,FALSE),A63="","")</f>
        <v/>
      </c>
      <c r="C63" s="55"/>
    </row>
    <row r="64" spans="1:3" s="52" customFormat="1" ht="20.100000000000001" customHeight="1" x14ac:dyDescent="0.25">
      <c r="A64" s="51"/>
      <c r="B64" s="54" t="str">
        <f>_xlfn.IFS(A64&gt;0,VLOOKUP(A64,'Men''s Premier League'!A:D,5,FALSE),A64="","")</f>
        <v/>
      </c>
      <c r="C64" s="55"/>
    </row>
    <row r="65" spans="1:3" s="52" customFormat="1" ht="20.100000000000001" customHeight="1" x14ac:dyDescent="0.25">
      <c r="A65" s="51"/>
      <c r="B65" s="54" t="str">
        <f>_xlfn.IFS(A65&gt;0,VLOOKUP(A65,'Men''s Premier League'!A:D,5,FALSE),A65="","")</f>
        <v/>
      </c>
      <c r="C65" s="55"/>
    </row>
    <row r="66" spans="1:3" s="52" customFormat="1" ht="20.100000000000001" customHeight="1" x14ac:dyDescent="0.25">
      <c r="A66" s="51"/>
      <c r="B66" s="54" t="str">
        <f>_xlfn.IFS(A66&gt;0,VLOOKUP(A66,'Men''s Premier League'!A:D,5,FALSE),A66="","")</f>
        <v/>
      </c>
      <c r="C66" s="55"/>
    </row>
    <row r="67" spans="1:3" s="52" customFormat="1" ht="20.100000000000001" customHeight="1" x14ac:dyDescent="0.25">
      <c r="A67" s="51"/>
      <c r="B67" s="54" t="str">
        <f>_xlfn.IFS(A67&gt;0,VLOOKUP(A67,'Men''s Premier League'!A:D,5,FALSE),A67="","")</f>
        <v/>
      </c>
      <c r="C67" s="55"/>
    </row>
    <row r="68" spans="1:3" s="52" customFormat="1" ht="20.100000000000001" customHeight="1" x14ac:dyDescent="0.25">
      <c r="A68" s="51"/>
      <c r="B68" s="54" t="str">
        <f>_xlfn.IFS(A68&gt;0,VLOOKUP(A68,'Men''s Premier League'!A:D,5,FALSE),A68="","")</f>
        <v/>
      </c>
      <c r="C68" s="55"/>
    </row>
    <row r="69" spans="1:3" s="52" customFormat="1" ht="20.100000000000001" customHeight="1" x14ac:dyDescent="0.25">
      <c r="A69" s="51"/>
      <c r="B69" s="54" t="str">
        <f>_xlfn.IFS(A69&gt;0,VLOOKUP(A69,'Men''s Premier League'!A:D,5,FALSE),A69="","")</f>
        <v/>
      </c>
      <c r="C69" s="55"/>
    </row>
    <row r="70" spans="1:3" x14ac:dyDescent="0.3">
      <c r="B70" s="54" t="str">
        <f>_xlfn.IFS(A70&gt;0,VLOOKUP(A70,'Men''s Premier League'!A:D,5,FALSE),A70="","")</f>
        <v/>
      </c>
    </row>
    <row r="71" spans="1:3" x14ac:dyDescent="0.3">
      <c r="B71" s="54" t="str">
        <f>_xlfn.IFS(A71&gt;0,VLOOKUP(A71,'Men''s Premier League'!A:D,5,FALSE),A71="","")</f>
        <v/>
      </c>
    </row>
    <row r="72" spans="1:3" x14ac:dyDescent="0.3">
      <c r="B72" s="54" t="str">
        <f>_xlfn.IFS(A72&gt;0,VLOOKUP(A72,'Men''s Premier League'!A:D,5,FALSE),A72="","")</f>
        <v/>
      </c>
    </row>
    <row r="73" spans="1:3" x14ac:dyDescent="0.3">
      <c r="B73" s="54" t="str">
        <f>_xlfn.IFS(A73&gt;0,VLOOKUP(A73,'Men''s Premier League'!A:D,5,FALSE),A73="","")</f>
        <v/>
      </c>
    </row>
    <row r="74" spans="1:3" x14ac:dyDescent="0.3">
      <c r="B74" s="54" t="str">
        <f>_xlfn.IFS(A74&gt;0,VLOOKUP(A74,'Men''s Premier League'!A:D,5,FALSE),A74="","")</f>
        <v/>
      </c>
    </row>
    <row r="75" spans="1:3" x14ac:dyDescent="0.3">
      <c r="B75" s="54" t="str">
        <f>_xlfn.IFS(A75&gt;0,VLOOKUP(A75,'Men''s Premier League'!A:D,5,FALSE),A75="","")</f>
        <v/>
      </c>
    </row>
    <row r="76" spans="1:3" x14ac:dyDescent="0.3">
      <c r="B76" s="54" t="str">
        <f>_xlfn.IFS(A76&gt;0,VLOOKUP(A76,'Men''s Premier League'!A:D,5,FALSE),A76="","")</f>
        <v/>
      </c>
    </row>
    <row r="77" spans="1:3" x14ac:dyDescent="0.3">
      <c r="B77" s="54" t="str">
        <f>_xlfn.IFS(A77&gt;0,VLOOKUP(A77,'Men''s Premier League'!A:D,5,FALSE),A77="","")</f>
        <v/>
      </c>
    </row>
    <row r="78" spans="1:3" x14ac:dyDescent="0.3">
      <c r="B78" s="54" t="str">
        <f>_xlfn.IFS(A78&gt;0,VLOOKUP(A78,'Men''s Premier League'!A:D,5,FALSE),A78="","")</f>
        <v/>
      </c>
    </row>
  </sheetData>
  <mergeCells count="1">
    <mergeCell ref="B4:D4"/>
  </mergeCells>
  <hyperlinks>
    <hyperlink ref="C1" location="'Competitions Dashboard'!A1" display=" COMPETITIONS DASHBOARD" xr:uid="{F404C881-8B0D-47CF-9E97-CDDCD3D5FE7D}"/>
    <hyperlink ref="D1" location="'Statistics Overview'!A1" display="STATISTICS OVERVIEW" xr:uid="{11215ABD-3904-4470-8269-49687A645AEE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9A1DD-D009-42C6-A5D1-B98B933ED872}">
  <sheetPr>
    <pageSetUpPr fitToPage="1"/>
  </sheetPr>
  <dimension ref="A1:H78"/>
  <sheetViews>
    <sheetView showGridLines="0" zoomScaleNormal="100" workbookViewId="0">
      <pane xSplit="1" ySplit="6" topLeftCell="B19" activePane="bottomRight" state="frozen"/>
      <selection activeCell="C1" sqref="C1"/>
      <selection pane="topRight" activeCell="C1" sqref="C1"/>
      <selection pane="bottomLeft" activeCell="C1" sqref="C1"/>
      <selection pane="bottomRight" activeCell="B34" sqref="B34"/>
    </sheetView>
  </sheetViews>
  <sheetFormatPr defaultColWidth="9.140625" defaultRowHeight="16.5" x14ac:dyDescent="0.3"/>
  <cols>
    <col min="1" max="1" width="9.140625" style="46"/>
    <col min="2" max="3" width="30.5703125" style="47" customWidth="1"/>
    <col min="4" max="5" width="30.5703125" style="48" customWidth="1"/>
    <col min="6" max="16384" width="9.140625" style="48"/>
  </cols>
  <sheetData>
    <row r="1" spans="1:8" x14ac:dyDescent="0.3">
      <c r="A1" s="129"/>
      <c r="B1" s="126"/>
      <c r="C1" s="124" t="s">
        <v>128</v>
      </c>
      <c r="D1" s="125" t="s">
        <v>0</v>
      </c>
      <c r="E1" s="126"/>
    </row>
    <row r="2" spans="1:8" s="128" customFormat="1" ht="9.9499999999999993" customHeight="1" x14ac:dyDescent="0.3">
      <c r="A2" s="129"/>
      <c r="B2" s="151"/>
      <c r="C2" s="151"/>
      <c r="D2" s="152"/>
      <c r="E2" s="48"/>
      <c r="F2" s="48"/>
      <c r="G2" s="48"/>
      <c r="H2" s="48"/>
    </row>
    <row r="3" spans="1:8" s="128" customFormat="1" ht="9.9499999999999993" customHeight="1" x14ac:dyDescent="0.3">
      <c r="A3" s="51"/>
      <c r="B3" s="131"/>
      <c r="C3" s="47"/>
      <c r="D3" s="47"/>
      <c r="E3" s="48"/>
      <c r="F3" s="48"/>
      <c r="G3" s="48"/>
      <c r="H3" s="48"/>
    </row>
    <row r="4" spans="1:8" ht="45" customHeight="1" x14ac:dyDescent="0.3">
      <c r="A4" s="49"/>
      <c r="B4" s="314" t="s">
        <v>996</v>
      </c>
      <c r="C4" s="315"/>
      <c r="D4" s="315"/>
      <c r="E4" s="89"/>
      <c r="F4" s="89"/>
      <c r="G4" s="89"/>
    </row>
    <row r="5" spans="1:8" ht="9.9499999999999993" customHeight="1" x14ac:dyDescent="0.3">
      <c r="A5" s="49"/>
      <c r="D5" s="47"/>
    </row>
    <row r="6" spans="1:8" x14ac:dyDescent="0.3">
      <c r="A6" s="105"/>
      <c r="B6" s="94" t="s">
        <v>425</v>
      </c>
      <c r="C6" s="55"/>
      <c r="D6" s="50"/>
      <c r="E6" s="50"/>
      <c r="F6" s="50"/>
      <c r="G6" s="50"/>
    </row>
    <row r="7" spans="1:8" s="52" customFormat="1" ht="20.100000000000001" customHeight="1" x14ac:dyDescent="0.25">
      <c r="A7" s="51">
        <v>2001</v>
      </c>
      <c r="B7" s="54" t="s">
        <v>861</v>
      </c>
      <c r="C7" s="55"/>
    </row>
    <row r="8" spans="1:8" s="52" customFormat="1" ht="20.100000000000001" customHeight="1" x14ac:dyDescent="0.25">
      <c r="A8" s="51">
        <f>IF(B7&gt;"",MAX(A$2:A7)+1,"")</f>
        <v>2002</v>
      </c>
      <c r="B8" s="54" t="s">
        <v>699</v>
      </c>
      <c r="C8" s="55"/>
    </row>
    <row r="9" spans="1:8" s="52" customFormat="1" ht="20.100000000000001" customHeight="1" x14ac:dyDescent="0.25">
      <c r="A9" s="51">
        <f>IF(B8&gt;"",MAX(A$2:A8)+1,"")</f>
        <v>2003</v>
      </c>
      <c r="B9" s="54" t="s">
        <v>700</v>
      </c>
      <c r="C9" s="55"/>
    </row>
    <row r="10" spans="1:8" s="52" customFormat="1" ht="20.100000000000001" customHeight="1" x14ac:dyDescent="0.25">
      <c r="A10" s="51">
        <f>IF(B9&gt;"",MAX(A$2:A9)+1,"")</f>
        <v>2004</v>
      </c>
      <c r="B10" s="54" t="s">
        <v>701</v>
      </c>
      <c r="C10" s="55"/>
    </row>
    <row r="11" spans="1:8" s="52" customFormat="1" ht="20.100000000000001" customHeight="1" x14ac:dyDescent="0.25">
      <c r="A11" s="51"/>
      <c r="B11" s="54" t="s">
        <v>702</v>
      </c>
      <c r="C11" s="55"/>
    </row>
    <row r="12" spans="1:8" s="52" customFormat="1" ht="20.100000000000001" customHeight="1" x14ac:dyDescent="0.25">
      <c r="A12" s="51">
        <f>IF(B11&gt;"",MAX(A$2:A11)+1,"")</f>
        <v>2005</v>
      </c>
      <c r="B12" s="54" t="s">
        <v>703</v>
      </c>
      <c r="C12" s="55"/>
    </row>
    <row r="13" spans="1:8" s="52" customFormat="1" ht="20.100000000000001" customHeight="1" x14ac:dyDescent="0.25">
      <c r="A13" s="51">
        <f>IF(B12&gt;"",MAX(A$2:A12)+1,"")</f>
        <v>2006</v>
      </c>
      <c r="B13" s="54" t="s">
        <v>704</v>
      </c>
      <c r="C13" s="55"/>
    </row>
    <row r="14" spans="1:8" s="52" customFormat="1" ht="20.100000000000001" customHeight="1" x14ac:dyDescent="0.25">
      <c r="A14" s="51">
        <f>IF(B13&gt;"",MAX(A$2:A13)+1,"")</f>
        <v>2007</v>
      </c>
      <c r="B14" s="54" t="s">
        <v>705</v>
      </c>
      <c r="C14" s="55"/>
    </row>
    <row r="15" spans="1:8" s="52" customFormat="1" ht="20.100000000000001" customHeight="1" x14ac:dyDescent="0.25">
      <c r="A15" s="51"/>
      <c r="B15" s="54" t="s">
        <v>706</v>
      </c>
      <c r="C15" s="55"/>
    </row>
    <row r="16" spans="1:8" s="52" customFormat="1" ht="20.100000000000001" customHeight="1" x14ac:dyDescent="0.25">
      <c r="A16" s="51">
        <f>IF(B15&gt;"",MAX(A$2:A15)+1,"")</f>
        <v>2008</v>
      </c>
      <c r="B16" s="55" t="s">
        <v>707</v>
      </c>
      <c r="C16" s="55"/>
      <c r="D16" s="55"/>
    </row>
    <row r="17" spans="1:4" s="52" customFormat="1" ht="20.100000000000001" customHeight="1" x14ac:dyDescent="0.25">
      <c r="A17" s="51"/>
      <c r="B17" s="55" t="s">
        <v>708</v>
      </c>
      <c r="C17" s="55"/>
      <c r="D17" s="55"/>
    </row>
    <row r="18" spans="1:4" s="52" customFormat="1" ht="20.100000000000001" customHeight="1" x14ac:dyDescent="0.25">
      <c r="A18" s="51">
        <f>IF(B17&gt;"",MAX(A$2:A17)+1,"")</f>
        <v>2009</v>
      </c>
      <c r="B18" s="55" t="s">
        <v>709</v>
      </c>
      <c r="C18" s="55"/>
      <c r="D18" s="55"/>
    </row>
    <row r="19" spans="1:4" s="52" customFormat="1" ht="20.100000000000001" customHeight="1" x14ac:dyDescent="0.25">
      <c r="A19" s="51">
        <f>IF(B18&gt;"",MAX(A$2:A18)+1,"")</f>
        <v>2010</v>
      </c>
      <c r="B19" s="55" t="s">
        <v>710</v>
      </c>
      <c r="C19" s="55"/>
      <c r="D19" s="55"/>
    </row>
    <row r="20" spans="1:4" s="52" customFormat="1" ht="20.100000000000001" customHeight="1" x14ac:dyDescent="0.25">
      <c r="A20" s="51"/>
      <c r="B20" s="55" t="s">
        <v>711</v>
      </c>
      <c r="C20" s="55"/>
      <c r="D20" s="55"/>
    </row>
    <row r="21" spans="1:4" s="52" customFormat="1" ht="20.100000000000001" customHeight="1" x14ac:dyDescent="0.25">
      <c r="A21" s="51">
        <f>IF(B20&gt;"",MAX(A$2:A20)+1,"")</f>
        <v>2011</v>
      </c>
      <c r="B21" s="55" t="s">
        <v>712</v>
      </c>
      <c r="C21" s="55"/>
      <c r="D21" s="55"/>
    </row>
    <row r="22" spans="1:4" s="52" customFormat="1" ht="20.100000000000001" customHeight="1" x14ac:dyDescent="0.25">
      <c r="A22" s="51">
        <f>IF(B21&gt;"",MAX(A$2:A21)+1,"")</f>
        <v>2012</v>
      </c>
      <c r="B22" s="55" t="s">
        <v>713</v>
      </c>
      <c r="C22" s="55"/>
      <c r="D22" s="55"/>
    </row>
    <row r="23" spans="1:4" s="52" customFormat="1" ht="20.100000000000001" customHeight="1" x14ac:dyDescent="0.25">
      <c r="A23" s="51">
        <f>IF(B22&gt;"",MAX(A$2:A22)+1,"")</f>
        <v>2013</v>
      </c>
      <c r="B23" s="55" t="s">
        <v>714</v>
      </c>
      <c r="C23" s="55"/>
      <c r="D23" s="55"/>
    </row>
    <row r="24" spans="1:4" s="52" customFormat="1" ht="20.100000000000001" customHeight="1" x14ac:dyDescent="0.25">
      <c r="A24" s="51">
        <f>IF(B23&gt;"",MAX(A$2:A23)+1,"")</f>
        <v>2014</v>
      </c>
      <c r="B24" s="55" t="s">
        <v>589</v>
      </c>
      <c r="C24" s="55"/>
      <c r="D24" s="55"/>
    </row>
    <row r="25" spans="1:4" s="52" customFormat="1" ht="20.100000000000001" customHeight="1" x14ac:dyDescent="0.25">
      <c r="A25" s="51">
        <f>IF(B24&gt;"",MAX(A$2:A24)+1,"")</f>
        <v>2015</v>
      </c>
      <c r="B25" s="55" t="s">
        <v>715</v>
      </c>
      <c r="C25" s="55"/>
      <c r="D25" s="55"/>
    </row>
    <row r="26" spans="1:4" s="52" customFormat="1" ht="20.100000000000001" customHeight="1" x14ac:dyDescent="0.25">
      <c r="A26" s="51">
        <f>IF(B25&gt;"",MAX(A$2:A25)+1,"")</f>
        <v>2016</v>
      </c>
      <c r="B26" s="55" t="s">
        <v>716</v>
      </c>
      <c r="C26" s="55"/>
      <c r="D26" s="55"/>
    </row>
    <row r="27" spans="1:4" s="52" customFormat="1" ht="20.100000000000001" customHeight="1" x14ac:dyDescent="0.25">
      <c r="A27" s="51">
        <f>IF(B26&gt;"",MAX(A$2:A26)+1,"")</f>
        <v>2017</v>
      </c>
      <c r="B27" s="55" t="s">
        <v>717</v>
      </c>
      <c r="C27" s="55"/>
      <c r="D27" s="55"/>
    </row>
    <row r="28" spans="1:4" s="52" customFormat="1" ht="20.100000000000001" customHeight="1" x14ac:dyDescent="0.25">
      <c r="A28" s="51">
        <f>IF(B27&gt;"",MAX(A$2:A27)+1,"")</f>
        <v>2018</v>
      </c>
      <c r="B28" s="55" t="s">
        <v>718</v>
      </c>
      <c r="C28" s="55"/>
      <c r="D28" s="55"/>
    </row>
    <row r="29" spans="1:4" s="52" customFormat="1" ht="20.100000000000001" customHeight="1" x14ac:dyDescent="0.25">
      <c r="A29" s="51">
        <f>IF(B28&gt;"",MAX(A$2:A28)+1,"")</f>
        <v>2019</v>
      </c>
      <c r="B29" s="55" t="s">
        <v>719</v>
      </c>
      <c r="C29" s="55"/>
      <c r="D29" s="55"/>
    </row>
    <row r="30" spans="1:4" s="52" customFormat="1" ht="20.100000000000001" customHeight="1" x14ac:dyDescent="0.25">
      <c r="A30" s="51">
        <f>IF(B29&gt;"",MAX(A$2:A29)+1,"")</f>
        <v>2020</v>
      </c>
      <c r="B30" s="55" t="s">
        <v>929</v>
      </c>
      <c r="C30" s="55"/>
      <c r="D30" s="55"/>
    </row>
    <row r="31" spans="1:4" s="52" customFormat="1" ht="20.100000000000001" customHeight="1" x14ac:dyDescent="0.25">
      <c r="A31" s="51">
        <f>IF(B30&gt;"",MAX(A$2:A30)+1,"")</f>
        <v>2021</v>
      </c>
      <c r="B31" s="55" t="s">
        <v>965</v>
      </c>
      <c r="C31" s="55"/>
      <c r="D31" s="55"/>
    </row>
    <row r="32" spans="1:4" s="52" customFormat="1" ht="20.100000000000001" customHeight="1" x14ac:dyDescent="0.25">
      <c r="A32" s="51">
        <f>IF(B31&gt;"",MAX(A$2:A31)+1,"")</f>
        <v>2022</v>
      </c>
      <c r="B32" s="55" t="s">
        <v>987</v>
      </c>
      <c r="C32" s="55"/>
      <c r="D32" s="55"/>
    </row>
    <row r="33" spans="1:4" s="52" customFormat="1" ht="20.100000000000001" customHeight="1" x14ac:dyDescent="0.25">
      <c r="A33" s="51">
        <f>IF(B32&gt;"",MAX(A$2:A32)+1,"")</f>
        <v>2023</v>
      </c>
      <c r="B33" s="55" t="s">
        <v>1035</v>
      </c>
      <c r="C33" s="55"/>
      <c r="D33" s="55"/>
    </row>
    <row r="34" spans="1:4" s="52" customFormat="1" ht="20.100000000000001" customHeight="1" x14ac:dyDescent="0.25">
      <c r="A34" s="51">
        <f>IF(B33&gt;"",MAX(A$2:A33)+1,"")</f>
        <v>2024</v>
      </c>
      <c r="B34" s="55"/>
      <c r="C34" s="55"/>
      <c r="D34" s="55"/>
    </row>
    <row r="35" spans="1:4" s="52" customFormat="1" ht="20.100000000000001" customHeight="1" x14ac:dyDescent="0.25">
      <c r="A35" s="51" t="str">
        <f>IF(B34&gt;"",MAX(A$2:A34)+1,"")</f>
        <v/>
      </c>
      <c r="B35" s="54"/>
      <c r="C35" s="55"/>
    </row>
    <row r="36" spans="1:4" s="52" customFormat="1" ht="20.100000000000001" customHeight="1" x14ac:dyDescent="0.25">
      <c r="A36" s="51" t="str">
        <f>IF(B35&gt;"",MAX(A$2:A35)+1,"")</f>
        <v/>
      </c>
      <c r="B36" s="54"/>
      <c r="C36" s="55"/>
    </row>
    <row r="37" spans="1:4" s="52" customFormat="1" ht="20.100000000000001" customHeight="1" x14ac:dyDescent="0.25">
      <c r="A37" s="51" t="str">
        <f>IF(B36&gt;"",MAX(A$2:A36)+1,"")</f>
        <v/>
      </c>
      <c r="B37" s="54"/>
      <c r="C37" s="55"/>
    </row>
    <row r="38" spans="1:4" s="52" customFormat="1" ht="20.100000000000001" customHeight="1" x14ac:dyDescent="0.25">
      <c r="A38" s="51" t="str">
        <f>IF(B37&gt;"",MAX(A$2:A37)+1,"")</f>
        <v/>
      </c>
      <c r="B38" s="54"/>
      <c r="C38" s="55"/>
    </row>
    <row r="39" spans="1:4" s="52" customFormat="1" ht="20.100000000000001" customHeight="1" x14ac:dyDescent="0.25">
      <c r="A39" s="51" t="str">
        <f>IF(B38&gt;"",MAX(A$2:A38)+1,"")</f>
        <v/>
      </c>
      <c r="B39" s="54"/>
      <c r="C39" s="55"/>
    </row>
    <row r="40" spans="1:4" s="52" customFormat="1" ht="20.100000000000001" customHeight="1" x14ac:dyDescent="0.25">
      <c r="A40" s="51" t="str">
        <f>IF(B39&gt;"",MAX(A$2:A39)+1,"")</f>
        <v/>
      </c>
      <c r="B40" s="54"/>
      <c r="C40" s="55"/>
    </row>
    <row r="41" spans="1:4" s="52" customFormat="1" ht="20.100000000000001" customHeight="1" x14ac:dyDescent="0.25">
      <c r="A41" s="51" t="str">
        <f>IF(B40&gt;"",MAX(A$2:A40)+1,"")</f>
        <v/>
      </c>
      <c r="B41" s="54"/>
      <c r="C41" s="55"/>
    </row>
    <row r="42" spans="1:4" s="52" customFormat="1" ht="20.100000000000001" customHeight="1" x14ac:dyDescent="0.25">
      <c r="A42" s="51" t="str">
        <f>IF(B41&gt;"",MAX(A$2:A41)+1,"")</f>
        <v/>
      </c>
      <c r="B42" s="54"/>
      <c r="C42" s="55"/>
    </row>
    <row r="43" spans="1:4" s="52" customFormat="1" ht="20.100000000000001" customHeight="1" x14ac:dyDescent="0.25">
      <c r="A43" s="51" t="str">
        <f>IF(B42&gt;"",MAX(A$2:A42)+1,"")</f>
        <v/>
      </c>
      <c r="B43" s="54"/>
      <c r="C43" s="55"/>
    </row>
    <row r="44" spans="1:4" s="52" customFormat="1" ht="20.100000000000001" customHeight="1" x14ac:dyDescent="0.25">
      <c r="A44" s="51" t="str">
        <f>IF(B43&gt;"",MAX(A$2:A43)+1,"")</f>
        <v/>
      </c>
      <c r="B44" s="54"/>
      <c r="C44" s="55"/>
    </row>
    <row r="45" spans="1:4" s="52" customFormat="1" ht="20.100000000000001" customHeight="1" x14ac:dyDescent="0.25">
      <c r="A45" s="51" t="str">
        <f>IF(B44&gt;"",MAX(A$2:A44)+1,"")</f>
        <v/>
      </c>
      <c r="B45" s="54"/>
      <c r="C45" s="55"/>
    </row>
    <row r="46" spans="1:4" s="52" customFormat="1" ht="20.100000000000001" customHeight="1" x14ac:dyDescent="0.25">
      <c r="A46" s="51" t="str">
        <f>IF(B45&gt;"",MAX(A$2:A45)+1,"")</f>
        <v/>
      </c>
      <c r="B46" s="54"/>
      <c r="C46" s="55"/>
    </row>
    <row r="47" spans="1:4" s="52" customFormat="1" ht="20.100000000000001" customHeight="1" x14ac:dyDescent="0.25">
      <c r="A47" s="51" t="str">
        <f>IF(B46&gt;"",MAX(A$2:A46)+1,"")</f>
        <v/>
      </c>
      <c r="B47" s="54"/>
      <c r="C47" s="55"/>
    </row>
    <row r="48" spans="1:4" s="52" customFormat="1" ht="20.100000000000001" customHeight="1" x14ac:dyDescent="0.25">
      <c r="A48" s="51" t="str">
        <f>IF(B47&gt;"",MAX(A$2:A47)+1,"")</f>
        <v/>
      </c>
      <c r="B48" s="54"/>
      <c r="C48" s="55"/>
    </row>
    <row r="49" spans="1:3" s="52" customFormat="1" ht="20.100000000000001" customHeight="1" x14ac:dyDescent="0.25">
      <c r="A49" s="51" t="str">
        <f>IF(B48&gt;"",MAX(A$2:A48)+1,"")</f>
        <v/>
      </c>
      <c r="B49" s="54"/>
      <c r="C49" s="55"/>
    </row>
    <row r="50" spans="1:3" s="52" customFormat="1" ht="20.100000000000001" customHeight="1" x14ac:dyDescent="0.25">
      <c r="A50" s="51" t="str">
        <f>IF(B49&gt;"",MAX(A$2:A49)+1,"")</f>
        <v/>
      </c>
      <c r="B50" s="54"/>
      <c r="C50" s="55"/>
    </row>
    <row r="51" spans="1:3" s="52" customFormat="1" ht="20.100000000000001" customHeight="1" x14ac:dyDescent="0.25">
      <c r="A51" s="51"/>
      <c r="B51" s="54"/>
      <c r="C51" s="55"/>
    </row>
    <row r="52" spans="1:3" s="52" customFormat="1" ht="20.100000000000001" customHeight="1" x14ac:dyDescent="0.25">
      <c r="A52" s="51"/>
      <c r="B52" s="54"/>
      <c r="C52" s="55"/>
    </row>
    <row r="53" spans="1:3" s="52" customFormat="1" ht="20.100000000000001" customHeight="1" x14ac:dyDescent="0.25">
      <c r="A53" s="51"/>
      <c r="B53" s="54"/>
      <c r="C53" s="55"/>
    </row>
    <row r="54" spans="1:3" s="52" customFormat="1" ht="20.100000000000001" customHeight="1" x14ac:dyDescent="0.25">
      <c r="A54" s="51"/>
      <c r="B54" s="54"/>
      <c r="C54" s="55"/>
    </row>
    <row r="55" spans="1:3" s="52" customFormat="1" ht="20.100000000000001" customHeight="1" x14ac:dyDescent="0.25">
      <c r="A55" s="51"/>
      <c r="B55" s="54"/>
      <c r="C55" s="55"/>
    </row>
    <row r="56" spans="1:3" s="52" customFormat="1" ht="20.100000000000001" customHeight="1" x14ac:dyDescent="0.25">
      <c r="A56" s="51"/>
      <c r="B56" s="54"/>
      <c r="C56" s="55"/>
    </row>
    <row r="57" spans="1:3" s="52" customFormat="1" ht="20.100000000000001" customHeight="1" x14ac:dyDescent="0.25">
      <c r="A57" s="51"/>
      <c r="B57" s="54"/>
      <c r="C57" s="55"/>
    </row>
    <row r="58" spans="1:3" s="52" customFormat="1" ht="20.100000000000001" customHeight="1" x14ac:dyDescent="0.25">
      <c r="A58" s="51"/>
      <c r="B58" s="54"/>
      <c r="C58" s="55"/>
    </row>
    <row r="59" spans="1:3" s="52" customFormat="1" ht="20.100000000000001" customHeight="1" x14ac:dyDescent="0.25">
      <c r="A59" s="51"/>
      <c r="B59" s="54"/>
      <c r="C59" s="55"/>
    </row>
    <row r="60" spans="1:3" s="52" customFormat="1" ht="20.100000000000001" customHeight="1" x14ac:dyDescent="0.25">
      <c r="A60" s="51"/>
      <c r="B60" s="54"/>
      <c r="C60" s="55"/>
    </row>
    <row r="61" spans="1:3" s="52" customFormat="1" ht="20.100000000000001" customHeight="1" x14ac:dyDescent="0.25">
      <c r="A61" s="51"/>
      <c r="B61" s="54" t="str">
        <f>_xlfn.IFS(A61&gt;0,VLOOKUP(A61,'Men''s Premier League'!A:D,5,FALSE),A61="","")</f>
        <v/>
      </c>
      <c r="C61" s="55"/>
    </row>
    <row r="62" spans="1:3" s="52" customFormat="1" ht="20.100000000000001" customHeight="1" x14ac:dyDescent="0.25">
      <c r="A62" s="51"/>
      <c r="B62" s="54" t="str">
        <f>_xlfn.IFS(A62&gt;0,VLOOKUP(A62,'Men''s Premier League'!A:D,5,FALSE),A62="","")</f>
        <v/>
      </c>
      <c r="C62" s="55"/>
    </row>
    <row r="63" spans="1:3" s="52" customFormat="1" ht="20.100000000000001" customHeight="1" x14ac:dyDescent="0.25">
      <c r="A63" s="51"/>
      <c r="B63" s="54" t="str">
        <f>_xlfn.IFS(A63&gt;0,VLOOKUP(A63,'Men''s Premier League'!A:D,5,FALSE),A63="","")</f>
        <v/>
      </c>
      <c r="C63" s="55"/>
    </row>
    <row r="64" spans="1:3" s="52" customFormat="1" ht="20.100000000000001" customHeight="1" x14ac:dyDescent="0.25">
      <c r="A64" s="51"/>
      <c r="B64" s="54" t="str">
        <f>_xlfn.IFS(A64&gt;0,VLOOKUP(A64,'Men''s Premier League'!A:D,5,FALSE),A64="","")</f>
        <v/>
      </c>
      <c r="C64" s="55"/>
    </row>
    <row r="65" spans="1:3" s="52" customFormat="1" ht="20.100000000000001" customHeight="1" x14ac:dyDescent="0.25">
      <c r="A65" s="51"/>
      <c r="B65" s="54" t="str">
        <f>_xlfn.IFS(A65&gt;0,VLOOKUP(A65,'Men''s Premier League'!A:D,5,FALSE),A65="","")</f>
        <v/>
      </c>
      <c r="C65" s="55"/>
    </row>
    <row r="66" spans="1:3" s="52" customFormat="1" ht="20.100000000000001" customHeight="1" x14ac:dyDescent="0.25">
      <c r="A66" s="51"/>
      <c r="B66" s="54" t="str">
        <f>_xlfn.IFS(A66&gt;0,VLOOKUP(A66,'Men''s Premier League'!A:D,5,FALSE),A66="","")</f>
        <v/>
      </c>
      <c r="C66" s="55"/>
    </row>
    <row r="67" spans="1:3" s="52" customFormat="1" ht="20.100000000000001" customHeight="1" x14ac:dyDescent="0.25">
      <c r="A67" s="51"/>
      <c r="B67" s="54" t="str">
        <f>_xlfn.IFS(A67&gt;0,VLOOKUP(A67,'Men''s Premier League'!A:D,5,FALSE),A67="","")</f>
        <v/>
      </c>
      <c r="C67" s="55"/>
    </row>
    <row r="68" spans="1:3" s="52" customFormat="1" ht="20.100000000000001" customHeight="1" x14ac:dyDescent="0.25">
      <c r="A68" s="51"/>
      <c r="B68" s="54" t="str">
        <f>_xlfn.IFS(A68&gt;0,VLOOKUP(A68,'Men''s Premier League'!A:D,5,FALSE),A68="","")</f>
        <v/>
      </c>
      <c r="C68" s="55"/>
    </row>
    <row r="69" spans="1:3" s="52" customFormat="1" ht="20.100000000000001" customHeight="1" x14ac:dyDescent="0.25">
      <c r="A69" s="51"/>
      <c r="B69" s="54" t="str">
        <f>_xlfn.IFS(A69&gt;0,VLOOKUP(A69,'Men''s Premier League'!A:D,5,FALSE),A69="","")</f>
        <v/>
      </c>
      <c r="C69" s="55"/>
    </row>
    <row r="70" spans="1:3" x14ac:dyDescent="0.3">
      <c r="B70" s="54" t="str">
        <f>_xlfn.IFS(A70&gt;0,VLOOKUP(A70,'Men''s Premier League'!A:D,5,FALSE),A70="","")</f>
        <v/>
      </c>
    </row>
    <row r="71" spans="1:3" x14ac:dyDescent="0.3">
      <c r="B71" s="54" t="str">
        <f>_xlfn.IFS(A71&gt;0,VLOOKUP(A71,'Men''s Premier League'!A:D,5,FALSE),A71="","")</f>
        <v/>
      </c>
    </row>
    <row r="72" spans="1:3" x14ac:dyDescent="0.3">
      <c r="B72" s="54" t="str">
        <f>_xlfn.IFS(A72&gt;0,VLOOKUP(A72,'Men''s Premier League'!A:D,5,FALSE),A72="","")</f>
        <v/>
      </c>
    </row>
    <row r="73" spans="1:3" x14ac:dyDescent="0.3">
      <c r="B73" s="54" t="str">
        <f>_xlfn.IFS(A73&gt;0,VLOOKUP(A73,'Men''s Premier League'!A:D,5,FALSE),A73="","")</f>
        <v/>
      </c>
    </row>
    <row r="74" spans="1:3" x14ac:dyDescent="0.3">
      <c r="B74" s="54" t="str">
        <f>_xlfn.IFS(A74&gt;0,VLOOKUP(A74,'Men''s Premier League'!A:D,5,FALSE),A74="","")</f>
        <v/>
      </c>
    </row>
    <row r="75" spans="1:3" x14ac:dyDescent="0.3">
      <c r="B75" s="54" t="str">
        <f>_xlfn.IFS(A75&gt;0,VLOOKUP(A75,'Men''s Premier League'!A:D,5,FALSE),A75="","")</f>
        <v/>
      </c>
    </row>
    <row r="76" spans="1:3" x14ac:dyDescent="0.3">
      <c r="B76" s="54" t="str">
        <f>_xlfn.IFS(A76&gt;0,VLOOKUP(A76,'Men''s Premier League'!A:D,5,FALSE),A76="","")</f>
        <v/>
      </c>
    </row>
    <row r="77" spans="1:3" x14ac:dyDescent="0.3">
      <c r="B77" s="54" t="str">
        <f>_xlfn.IFS(A77&gt;0,VLOOKUP(A77,'Men''s Premier League'!A:D,5,FALSE),A77="","")</f>
        <v/>
      </c>
    </row>
    <row r="78" spans="1:3" x14ac:dyDescent="0.3">
      <c r="B78" s="54" t="str">
        <f>_xlfn.IFS(A78&gt;0,VLOOKUP(A78,'Men''s Premier League'!A:D,5,FALSE),A78="","")</f>
        <v/>
      </c>
    </row>
  </sheetData>
  <mergeCells count="1">
    <mergeCell ref="B4:D4"/>
  </mergeCells>
  <hyperlinks>
    <hyperlink ref="C1" location="'Competitions Dashboard'!A1" display=" COMPETITIONS DASHBOARD" xr:uid="{529CC5BA-F040-4BCE-8E9E-DB6C347E1363}"/>
    <hyperlink ref="D1" location="'Statistics Overview'!A1" display="STATISTICS OVERVIEW" xr:uid="{042C7455-742A-4C45-ABCF-455EEB6528D5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7EFF2405CAF5D48BDECE0CAAF22D849" ma:contentTypeVersion="18" ma:contentTypeDescription="Create a new document." ma:contentTypeScope="" ma:versionID="b94435ab1583973ee472844aa98c44f1">
  <xsd:schema xmlns:xsd="http://www.w3.org/2001/XMLSchema" xmlns:xs="http://www.w3.org/2001/XMLSchema" xmlns:p="http://schemas.microsoft.com/office/2006/metadata/properties" xmlns:ns2="a0ae35b8-e855-41fa-ae2d-1fc3bd4052db" xmlns:ns3="ff5ed933-5715-4264-84cf-a656637a8225" targetNamespace="http://schemas.microsoft.com/office/2006/metadata/properties" ma:root="true" ma:fieldsID="9da2ed965fd7775a7377e16d203420cd" ns2:_="" ns3:_="">
    <xsd:import namespace="a0ae35b8-e855-41fa-ae2d-1fc3bd4052db"/>
    <xsd:import namespace="ff5ed933-5715-4264-84cf-a656637a82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ae35b8-e855-41fa-ae2d-1fc3bd4052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40d882e5-c830-4e29-bb24-cf27d960b8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5ed933-5715-4264-84cf-a656637a8225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0d13d89-789f-4e8f-8300-b8374d45fbe4}" ma:internalName="TaxCatchAll" ma:showField="CatchAllData" ma:web="ff5ed933-5715-4264-84cf-a656637a82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0ae35b8-e855-41fa-ae2d-1fc3bd4052db">
      <Terms xmlns="http://schemas.microsoft.com/office/infopath/2007/PartnerControls"/>
    </lcf76f155ced4ddcb4097134ff3c332f>
    <TaxCatchAll xmlns="ff5ed933-5715-4264-84cf-a656637a8225" xsi:nil="true"/>
  </documentManagement>
</p:properties>
</file>

<file path=customXml/itemProps1.xml><?xml version="1.0" encoding="utf-8"?>
<ds:datastoreItem xmlns:ds="http://schemas.openxmlformats.org/officeDocument/2006/customXml" ds:itemID="{6563AAF6-5743-4461-BF58-977F42B05D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0ae35b8-e855-41fa-ae2d-1fc3bd4052db"/>
    <ds:schemaRef ds:uri="ff5ed933-5715-4264-84cf-a656637a82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CE6DEC-68D4-4062-9491-4639C2C32E9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A05BFF5-8BF2-4D78-8A1B-C8F636151F7D}">
  <ds:schemaRefs>
    <ds:schemaRef ds:uri="http://schemas.microsoft.com/office/2006/metadata/properties"/>
    <ds:schemaRef ds:uri="http://www.w3.org/2000/xmlns/"/>
    <ds:schemaRef ds:uri="http://schemas.microsoft.com/office/infopath/2007/PartnerControls"/>
    <ds:schemaRef ds:uri="a0ae35b8-e855-41fa-ae2d-1fc3bd4052db"/>
    <ds:schemaRef ds:uri="ff5ed933-5715-4264-84cf-a656637a822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105</vt:i4>
      </vt:variant>
      <vt:variant>
        <vt:lpstr>Named Ranges</vt:lpstr>
      </vt:variant>
      <vt:variant>
        <vt:i4>156</vt:i4>
      </vt:variant>
    </vt:vector>
  </HeadingPairs>
  <TitlesOfParts>
    <vt:vector size="261" baseType="lpstr">
      <vt:lpstr>Competitions Dashboard</vt:lpstr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Statistics Overview</vt:lpstr>
      <vt:lpstr>Statistics (Prev. Clubs)</vt:lpstr>
      <vt:lpstr>Statistics Overview_!</vt:lpstr>
      <vt:lpstr>Club Championship</vt:lpstr>
      <vt:lpstr>Fair Play Club</vt:lpstr>
      <vt:lpstr>Men's Premier League</vt:lpstr>
      <vt:lpstr>Men's Premier Reserve</vt:lpstr>
      <vt:lpstr>Men's Championship League</vt:lpstr>
      <vt:lpstr>Men's League One</vt:lpstr>
      <vt:lpstr>Men's League Two</vt:lpstr>
      <vt:lpstr>Men's League Three</vt:lpstr>
      <vt:lpstr>Men's League Four</vt:lpstr>
      <vt:lpstr>Men's League Five</vt:lpstr>
      <vt:lpstr>Men's League Six</vt:lpstr>
      <vt:lpstr>Men's League Seven</vt:lpstr>
      <vt:lpstr>Men's First Reserve</vt:lpstr>
      <vt:lpstr>Men's Second Reserve</vt:lpstr>
      <vt:lpstr>Men's Over 35's</vt:lpstr>
      <vt:lpstr>Women's Premier League</vt:lpstr>
      <vt:lpstr>Women's League Two</vt:lpstr>
      <vt:lpstr>Women's League Three</vt:lpstr>
      <vt:lpstr>Women's League Four</vt:lpstr>
      <vt:lpstr>Women's League Five</vt:lpstr>
      <vt:lpstr>Grade 16 Girls Div 1</vt:lpstr>
      <vt:lpstr>Grade 16 Girls Div 2</vt:lpstr>
      <vt:lpstr>Grade 15 Girls Div 1</vt:lpstr>
      <vt:lpstr>Grade 15 Girls Div 2</vt:lpstr>
      <vt:lpstr>Grade 14 Girls Div 1</vt:lpstr>
      <vt:lpstr>Grade 14 Girls Div 2</vt:lpstr>
      <vt:lpstr>Grade 13 Girls Div 1</vt:lpstr>
      <vt:lpstr>Grade 13 Girls Div 2</vt:lpstr>
      <vt:lpstr>Grade 12 Girls Div 1</vt:lpstr>
      <vt:lpstr>Grade 12 Girls Div 2</vt:lpstr>
      <vt:lpstr>Grade 16 Div. 1</vt:lpstr>
      <vt:lpstr>Grade 16 Div. 2</vt:lpstr>
      <vt:lpstr>Grade 16 Div. 2 North</vt:lpstr>
      <vt:lpstr>Grade 15 Div. 1</vt:lpstr>
      <vt:lpstr>Grade 15 Div. 2</vt:lpstr>
      <vt:lpstr>Grade 15 Div. 2 North</vt:lpstr>
      <vt:lpstr>Grade 14 Div. 1</vt:lpstr>
      <vt:lpstr>Grade 14 Div. 2</vt:lpstr>
      <vt:lpstr>Grade 14 Div. 2 North</vt:lpstr>
      <vt:lpstr>Grade 13 Div. 1</vt:lpstr>
      <vt:lpstr>Grade 13 Div. 2</vt:lpstr>
      <vt:lpstr>Grade 13 Div. 2 North</vt:lpstr>
      <vt:lpstr>Grade 12 Div. 1</vt:lpstr>
      <vt:lpstr>Grade 12 Div. 2</vt:lpstr>
      <vt:lpstr>Grade 12 Div. 2 North</vt:lpstr>
      <vt:lpstr>Grade 12 Div. 3</vt:lpstr>
      <vt:lpstr>Grade 11 Div. 1</vt:lpstr>
      <vt:lpstr>Grade 11 Div. 2</vt:lpstr>
      <vt:lpstr>Grade 11 Div. 2 North</vt:lpstr>
      <vt:lpstr>Grade 11 Div. 3</vt:lpstr>
      <vt:lpstr>Grade 10 Div. 1</vt:lpstr>
      <vt:lpstr>Grade 10 Div. 2</vt:lpstr>
      <vt:lpstr>Grade 10 Div. 2 North</vt:lpstr>
      <vt:lpstr>Grade 10 Div. 3</vt:lpstr>
      <vt:lpstr>Grade 10 Div. 3 North</vt:lpstr>
      <vt:lpstr>ANZAC Cup Premier</vt:lpstr>
      <vt:lpstr>ANZAC Cup Open A</vt:lpstr>
      <vt:lpstr>ANZAC Cup Open B</vt:lpstr>
      <vt:lpstr>ANZAC Day Cup Open C</vt:lpstr>
      <vt:lpstr>ANZAC Cup Grade 16</vt:lpstr>
      <vt:lpstr>Callan McMillan "A"</vt:lpstr>
      <vt:lpstr>Callan McMillan "B"</vt:lpstr>
      <vt:lpstr>SYL - Male</vt:lpstr>
      <vt:lpstr>SYL - Female</vt:lpstr>
      <vt:lpstr>Men's Prem - Golden Boot</vt:lpstr>
      <vt:lpstr>Men's Prem - PotY</vt:lpstr>
      <vt:lpstr>Men's Prem- CotY</vt:lpstr>
      <vt:lpstr>Men's Open - Golden Boot</vt:lpstr>
      <vt:lpstr>Women's Prem - Golden Boot</vt:lpstr>
      <vt:lpstr>Women's Prem - PotY</vt:lpstr>
      <vt:lpstr>Women's Prem - CotY</vt:lpstr>
      <vt:lpstr>Women's Open - Golden Boot</vt:lpstr>
      <vt:lpstr>Jnr Player of the Year</vt:lpstr>
      <vt:lpstr>Junior Dedication Award</vt:lpstr>
      <vt:lpstr>Birmingham - DTF Award</vt:lpstr>
      <vt:lpstr>Terry Greedy Medallist</vt:lpstr>
      <vt:lpstr>Lisa Casagrande Medallist</vt:lpstr>
      <vt:lpstr>FFNC Referee of the Year</vt:lpstr>
      <vt:lpstr>Female Referee of the Year</vt:lpstr>
      <vt:lpstr>Rookie Referee of the Year</vt:lpstr>
      <vt:lpstr>Assistant Referee of the Year</vt:lpstr>
      <vt:lpstr>Most Imp. Junior Referee</vt:lpstr>
      <vt:lpstr>Most Imp. Senior Referee</vt:lpstr>
      <vt:lpstr>Most Consistent Referee</vt:lpstr>
      <vt:lpstr>Commitment to Refereeing</vt:lpstr>
      <vt:lpstr>Referee's Referee</vt:lpstr>
      <vt:lpstr>'ANZAC Cup Grade 16'!Print_Area</vt:lpstr>
      <vt:lpstr>'ANZAC Cup Open A'!Print_Area</vt:lpstr>
      <vt:lpstr>'ANZAC Cup Open B'!Print_Area</vt:lpstr>
      <vt:lpstr>'ANZAC Cup Premier'!Print_Area</vt:lpstr>
      <vt:lpstr>'ANZAC Day Cup Open C'!Print_Area</vt:lpstr>
      <vt:lpstr>'Assistant Referee of the Year'!Print_Area</vt:lpstr>
      <vt:lpstr>'Birmingham - DTF Award'!Print_Area</vt:lpstr>
      <vt:lpstr>'Callan McMillan "A"'!Print_Area</vt:lpstr>
      <vt:lpstr>'Callan McMillan "B"'!Print_Area</vt:lpstr>
      <vt:lpstr>'Club Championship'!Print_Area</vt:lpstr>
      <vt:lpstr>'Commitment to Refereeing'!Print_Area</vt:lpstr>
      <vt:lpstr>'Competitions Dashboard'!Print_Area</vt:lpstr>
      <vt:lpstr>'Fair Play Club'!Print_Area</vt:lpstr>
      <vt:lpstr>'Female Referee of the Year'!Print_Area</vt:lpstr>
      <vt:lpstr>'FFNC Referee of the Year'!Print_Area</vt:lpstr>
      <vt:lpstr>'Grade 10 Div. 1'!Print_Area</vt:lpstr>
      <vt:lpstr>'Grade 10 Div. 2'!Print_Area</vt:lpstr>
      <vt:lpstr>'Grade 10 Div. 2 North'!Print_Area</vt:lpstr>
      <vt:lpstr>'Grade 10 Div. 3'!Print_Area</vt:lpstr>
      <vt:lpstr>'Grade 10 Div. 3 North'!Print_Area</vt:lpstr>
      <vt:lpstr>'Grade 11 Div. 1'!Print_Area</vt:lpstr>
      <vt:lpstr>'Grade 11 Div. 2'!Print_Area</vt:lpstr>
      <vt:lpstr>'Grade 11 Div. 2 North'!Print_Area</vt:lpstr>
      <vt:lpstr>'Grade 11 Div. 3'!Print_Area</vt:lpstr>
      <vt:lpstr>'Grade 12 Div. 1'!Print_Area</vt:lpstr>
      <vt:lpstr>'Grade 12 Div. 2'!Print_Area</vt:lpstr>
      <vt:lpstr>'Grade 12 Div. 2 North'!Print_Area</vt:lpstr>
      <vt:lpstr>'Grade 12 Div. 3'!Print_Area</vt:lpstr>
      <vt:lpstr>'Grade 12 Girls Div 1'!Print_Area</vt:lpstr>
      <vt:lpstr>'Grade 12 Girls Div 2'!Print_Area</vt:lpstr>
      <vt:lpstr>'Grade 13 Div. 1'!Print_Area</vt:lpstr>
      <vt:lpstr>'Grade 13 Div. 2'!Print_Area</vt:lpstr>
      <vt:lpstr>'Grade 13 Div. 2 North'!Print_Area</vt:lpstr>
      <vt:lpstr>'Grade 13 Girls Div 1'!Print_Area</vt:lpstr>
      <vt:lpstr>'Grade 13 Girls Div 2'!Print_Area</vt:lpstr>
      <vt:lpstr>'Grade 14 Div. 1'!Print_Area</vt:lpstr>
      <vt:lpstr>'Grade 14 Div. 2'!Print_Area</vt:lpstr>
      <vt:lpstr>'Grade 14 Div. 2 North'!Print_Area</vt:lpstr>
      <vt:lpstr>'Grade 14 Girls Div 1'!Print_Area</vt:lpstr>
      <vt:lpstr>'Grade 14 Girls Div 2'!Print_Area</vt:lpstr>
      <vt:lpstr>'Grade 15 Div. 1'!Print_Area</vt:lpstr>
      <vt:lpstr>'Grade 15 Div. 2'!Print_Area</vt:lpstr>
      <vt:lpstr>'Grade 15 Div. 2 North'!Print_Area</vt:lpstr>
      <vt:lpstr>'Grade 15 Girls Div 1'!Print_Area</vt:lpstr>
      <vt:lpstr>'Grade 15 Girls Div 2'!Print_Area</vt:lpstr>
      <vt:lpstr>'Grade 16 Div. 1'!Print_Area</vt:lpstr>
      <vt:lpstr>'Grade 16 Div. 2'!Print_Area</vt:lpstr>
      <vt:lpstr>'Grade 16 Div. 2 North'!Print_Area</vt:lpstr>
      <vt:lpstr>'Grade 16 Girls Div 1'!Print_Area</vt:lpstr>
      <vt:lpstr>'Grade 16 Girls Div 2'!Print_Area</vt:lpstr>
      <vt:lpstr>'Junior Dedication Award'!Print_Area</vt:lpstr>
      <vt:lpstr>'Lisa Casagrande Medallist'!Print_Area</vt:lpstr>
      <vt:lpstr>'Men''s Championship League'!Print_Area</vt:lpstr>
      <vt:lpstr>'Men''s First Reserve'!Print_Area</vt:lpstr>
      <vt:lpstr>'Men''s League Five'!Print_Area</vt:lpstr>
      <vt:lpstr>'Men''s League Four'!Print_Area</vt:lpstr>
      <vt:lpstr>'Men''s League One'!Print_Area</vt:lpstr>
      <vt:lpstr>'Men''s League Seven'!Print_Area</vt:lpstr>
      <vt:lpstr>'Men''s League Six'!Print_Area</vt:lpstr>
      <vt:lpstr>'Men''s League Three'!Print_Area</vt:lpstr>
      <vt:lpstr>'Men''s League Two'!Print_Area</vt:lpstr>
      <vt:lpstr>'Men''s Open - Golden Boot'!Print_Area</vt:lpstr>
      <vt:lpstr>'Men''s Over 35''s'!Print_Area</vt:lpstr>
      <vt:lpstr>'Men''s Prem - Golden Boot'!Print_Area</vt:lpstr>
      <vt:lpstr>'Men''s Prem - PotY'!Print_Area</vt:lpstr>
      <vt:lpstr>'Men''s Prem- CotY'!Print_Area</vt:lpstr>
      <vt:lpstr>'Men''s Premier League'!Print_Area</vt:lpstr>
      <vt:lpstr>'Men''s Premier Reserve'!Print_Area</vt:lpstr>
      <vt:lpstr>'Most Consistent Referee'!Print_Area</vt:lpstr>
      <vt:lpstr>'Most Imp. Junior Referee'!Print_Area</vt:lpstr>
      <vt:lpstr>'Most Imp. Senior Referee'!Print_Area</vt:lpstr>
      <vt:lpstr>'Referee''s Referee'!Print_Area</vt:lpstr>
      <vt:lpstr>'Rookie Referee of the Year'!Print_Area</vt:lpstr>
      <vt:lpstr>'Statistics Overview'!Print_Area</vt:lpstr>
      <vt:lpstr>'Statistics Overview_!'!Print_Area</vt:lpstr>
      <vt:lpstr>'SYL - Female'!Print_Area</vt:lpstr>
      <vt:lpstr>'SYL - Male'!Print_Area</vt:lpstr>
      <vt:lpstr>'Terry Greedy Medallist'!Print_Area</vt:lpstr>
      <vt:lpstr>'Women''s League Five'!Print_Area</vt:lpstr>
      <vt:lpstr>'Women''s League Four'!Print_Area</vt:lpstr>
      <vt:lpstr>'Women''s League Three'!Print_Area</vt:lpstr>
      <vt:lpstr>'Women''s League Two'!Print_Area</vt:lpstr>
      <vt:lpstr>'Women''s Open - Golden Boot'!Print_Area</vt:lpstr>
      <vt:lpstr>'Women''s Prem - CotY'!Print_Area</vt:lpstr>
      <vt:lpstr>'Women''s Prem - Golden Boot'!Print_Area</vt:lpstr>
      <vt:lpstr>'Women''s Prem - PotY'!Print_Area</vt:lpstr>
      <vt:lpstr>'Women''s Premier League'!Print_Area</vt:lpstr>
      <vt:lpstr>'ANZAC Cup Grade 16'!Print_Titles</vt:lpstr>
      <vt:lpstr>'ANZAC Cup Open A'!Print_Titles</vt:lpstr>
      <vt:lpstr>'ANZAC Cup Open B'!Print_Titles</vt:lpstr>
      <vt:lpstr>'ANZAC Cup Premier'!Print_Titles</vt:lpstr>
      <vt:lpstr>'Assistant Referee of the Year'!Print_Titles</vt:lpstr>
      <vt:lpstr>'Birmingham - DTF Award'!Print_Titles</vt:lpstr>
      <vt:lpstr>'Callan McMillan "A"'!Print_Titles</vt:lpstr>
      <vt:lpstr>'Callan McMillan "B"'!Print_Titles</vt:lpstr>
      <vt:lpstr>'Club Championship'!Print_Titles</vt:lpstr>
      <vt:lpstr>'Commitment to Refereeing'!Print_Titles</vt:lpstr>
      <vt:lpstr>'Fair Play Club'!Print_Titles</vt:lpstr>
      <vt:lpstr>'Female Referee of the Year'!Print_Titles</vt:lpstr>
      <vt:lpstr>'FFNC Referee of the Year'!Print_Titles</vt:lpstr>
      <vt:lpstr>'Grade 10 Div. 1'!Print_Titles</vt:lpstr>
      <vt:lpstr>'Grade 10 Div. 2'!Print_Titles</vt:lpstr>
      <vt:lpstr>'Grade 10 Div. 2 North'!Print_Titles</vt:lpstr>
      <vt:lpstr>'Grade 10 Div. 3'!Print_Titles</vt:lpstr>
      <vt:lpstr>'Grade 10 Div. 3 North'!Print_Titles</vt:lpstr>
      <vt:lpstr>'Grade 11 Div. 1'!Print_Titles</vt:lpstr>
      <vt:lpstr>'Grade 11 Div. 2'!Print_Titles</vt:lpstr>
      <vt:lpstr>'Grade 11 Div. 2 North'!Print_Titles</vt:lpstr>
      <vt:lpstr>'Grade 11 Div. 3'!Print_Titles</vt:lpstr>
      <vt:lpstr>'Grade 12 Div. 1'!Print_Titles</vt:lpstr>
      <vt:lpstr>'Grade 12 Div. 2'!Print_Titles</vt:lpstr>
      <vt:lpstr>'Grade 12 Div. 2 North'!Print_Titles</vt:lpstr>
      <vt:lpstr>'Grade 12 Div. 3'!Print_Titles</vt:lpstr>
      <vt:lpstr>'Grade 13 Div. 1'!Print_Titles</vt:lpstr>
      <vt:lpstr>'Grade 13 Div. 2'!Print_Titles</vt:lpstr>
      <vt:lpstr>'Grade 13 Div. 2 North'!Print_Titles</vt:lpstr>
      <vt:lpstr>'Grade 14 Div. 1'!Print_Titles</vt:lpstr>
      <vt:lpstr>'Grade 14 Div. 2'!Print_Titles</vt:lpstr>
      <vt:lpstr>'Grade 14 Div. 2 North'!Print_Titles</vt:lpstr>
      <vt:lpstr>'Grade 15 Div. 1'!Print_Titles</vt:lpstr>
      <vt:lpstr>'Grade 15 Div. 2'!Print_Titles</vt:lpstr>
      <vt:lpstr>'Grade 15 Div. 2 North'!Print_Titles</vt:lpstr>
      <vt:lpstr>'Grade 16 Div. 1'!Print_Titles</vt:lpstr>
      <vt:lpstr>'Grade 16 Div. 2'!Print_Titles</vt:lpstr>
      <vt:lpstr>'Grade 16 Div. 2 North'!Print_Titles</vt:lpstr>
      <vt:lpstr>'Junior Dedication Award'!Print_Titles</vt:lpstr>
      <vt:lpstr>'Lisa Casagrande Medallist'!Print_Titles</vt:lpstr>
      <vt:lpstr>'Men''s Championship League'!Print_Titles</vt:lpstr>
      <vt:lpstr>'Men''s League Five'!Print_Titles</vt:lpstr>
      <vt:lpstr>'Men''s League Four'!Print_Titles</vt:lpstr>
      <vt:lpstr>'Men''s League One'!Print_Titles</vt:lpstr>
      <vt:lpstr>'Men''s League Seven'!Print_Titles</vt:lpstr>
      <vt:lpstr>'Men''s League Six'!Print_Titles</vt:lpstr>
      <vt:lpstr>'Men''s League Three'!Print_Titles</vt:lpstr>
      <vt:lpstr>'Men''s League Two'!Print_Titles</vt:lpstr>
      <vt:lpstr>'Men''s Open - Golden Boot'!Print_Titles</vt:lpstr>
      <vt:lpstr>'Men''s Prem - Golden Boot'!Print_Titles</vt:lpstr>
      <vt:lpstr>'Men''s Prem - PotY'!Print_Titles</vt:lpstr>
      <vt:lpstr>'Men''s Prem- CotY'!Print_Titles</vt:lpstr>
      <vt:lpstr>'Men''s Premier League'!Print_Titles</vt:lpstr>
      <vt:lpstr>'Men''s Premier Reserve'!Print_Titles</vt:lpstr>
      <vt:lpstr>'Most Consistent Referee'!Print_Titles</vt:lpstr>
      <vt:lpstr>'Most Imp. Junior Referee'!Print_Titles</vt:lpstr>
      <vt:lpstr>'Most Imp. Senior Referee'!Print_Titles</vt:lpstr>
      <vt:lpstr>'Referee''s Referee'!Print_Titles</vt:lpstr>
      <vt:lpstr>'Rookie Referee of the Year'!Print_Titles</vt:lpstr>
      <vt:lpstr>'Statistics Overview'!Print_Titles</vt:lpstr>
      <vt:lpstr>'SYL - Male'!Print_Titles</vt:lpstr>
      <vt:lpstr>'Terry Greedy Medallist'!Print_Titles</vt:lpstr>
      <vt:lpstr>'Women''s League Four'!Print_Titles</vt:lpstr>
      <vt:lpstr>'Women''s League Three'!Print_Titles</vt:lpstr>
      <vt:lpstr>'Women''s League Two'!Print_Titles</vt:lpstr>
      <vt:lpstr>'Women''s Open - Golden Boot'!Print_Titles</vt:lpstr>
      <vt:lpstr>'Women''s Prem - CotY'!Print_Titles</vt:lpstr>
      <vt:lpstr>'Women''s Prem - Golden Boot'!Print_Titles</vt:lpstr>
      <vt:lpstr>'Women''s Premier League'!Print_Titles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Boardroom</dc:creator>
  <cp:keywords/>
  <dc:description/>
  <cp:lastModifiedBy>Tim Webster</cp:lastModifiedBy>
  <cp:revision/>
  <cp:lastPrinted>2025-09-09T02:21:32Z</cp:lastPrinted>
  <dcterms:created xsi:type="dcterms:W3CDTF">2018-12-04T01:10:44Z</dcterms:created>
  <dcterms:modified xsi:type="dcterms:W3CDTF">2025-10-02T23:40:38Z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0x01010097EFF2405CAF5D48BDECE0CAAF22D849</vt:lpwstr>
  </property>
  <property fmtid="{D5CDD505-2E9C-101B-9397-08002B2CF9AE}" pid="3" name="MediaServiceImageTags">
    <vt:lpwstr/>
  </property>
</Properties>
</file>